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 Final" sheetId="1" r:id="rId1"/>
    <sheet name="Budget" sheetId="2" r:id="rId2"/>
    <sheet name="Expense Report" sheetId="3" r:id="rId3"/>
    <sheet name="Mileage Report" sheetId="4" r:id="rId4"/>
    <sheet name="Actual vs. Planned" sheetId="5" r:id="rId5"/>
  </sheets>
  <definedNames/>
  <calcPr fullCalcOnLoad="1"/>
</workbook>
</file>

<file path=xl/sharedStrings.xml><?xml version="1.0" encoding="utf-8"?>
<sst xmlns="http://schemas.openxmlformats.org/spreadsheetml/2006/main" count="334" uniqueCount="178">
  <si>
    <t>Planned</t>
  </si>
  <si>
    <t>Actual</t>
  </si>
  <si>
    <t>Kilometers</t>
  </si>
  <si>
    <t>km</t>
  </si>
  <si>
    <t>Fuel</t>
  </si>
  <si>
    <t>l</t>
  </si>
  <si>
    <t>Consumption</t>
  </si>
  <si>
    <t>l/100</t>
  </si>
  <si>
    <t>Days</t>
  </si>
  <si>
    <t>Expenses</t>
  </si>
  <si>
    <t>EUR</t>
  </si>
  <si>
    <t>Km</t>
  </si>
  <si>
    <t>Place</t>
  </si>
  <si>
    <t>Sofia</t>
  </si>
  <si>
    <t>Kilometers:</t>
  </si>
  <si>
    <t>Fuel:</t>
  </si>
  <si>
    <t>Consumption:</t>
  </si>
  <si>
    <t xml:space="preserve">Date </t>
  </si>
  <si>
    <t>What</t>
  </si>
  <si>
    <t>Add Info</t>
  </si>
  <si>
    <t>Ammount</t>
  </si>
  <si>
    <t>Curency</t>
  </si>
  <si>
    <t>Ammount, EUR</t>
  </si>
  <si>
    <t>For 1 EUR</t>
  </si>
  <si>
    <t>Expense:</t>
  </si>
  <si>
    <t>Day</t>
  </si>
  <si>
    <t>Country</t>
  </si>
  <si>
    <t>BG</t>
  </si>
  <si>
    <t>City</t>
  </si>
  <si>
    <t>Lesovo</t>
  </si>
  <si>
    <t>Istanbul</t>
  </si>
  <si>
    <t>Bollu</t>
  </si>
  <si>
    <t>Ankara</t>
  </si>
  <si>
    <t>Adana</t>
  </si>
  <si>
    <t>Haleb</t>
  </si>
  <si>
    <t>Krak de Shavlie</t>
  </si>
  <si>
    <t>Sightseeing</t>
  </si>
  <si>
    <t>TR</t>
  </si>
  <si>
    <t>SR</t>
  </si>
  <si>
    <t>Palmira</t>
  </si>
  <si>
    <t>Damask</t>
  </si>
  <si>
    <t>Bosra</t>
  </si>
  <si>
    <t>Daraa</t>
  </si>
  <si>
    <t>Border</t>
  </si>
  <si>
    <t>Aman</t>
  </si>
  <si>
    <t>Plaj</t>
  </si>
  <si>
    <t>Jordan River</t>
  </si>
  <si>
    <t>Kerak</t>
  </si>
  <si>
    <t>Petra</t>
  </si>
  <si>
    <t>JO</t>
  </si>
  <si>
    <t>Vadi Rum</t>
  </si>
  <si>
    <t>Al Akaba</t>
  </si>
  <si>
    <t>Damsk</t>
  </si>
  <si>
    <t>Homs</t>
  </si>
  <si>
    <t>Dortyol</t>
  </si>
  <si>
    <t>Radnevo</t>
  </si>
  <si>
    <t>Aksaray</t>
  </si>
  <si>
    <t>Km (eMaps)</t>
  </si>
  <si>
    <t>SY</t>
  </si>
  <si>
    <t>Разходи</t>
  </si>
  <si>
    <t>Цена</t>
  </si>
  <si>
    <t>За 18 дни</t>
  </si>
  <si>
    <t>За 16 дни</t>
  </si>
  <si>
    <t>Нощувки</t>
  </si>
  <si>
    <t>Забележителности</t>
  </si>
  <si>
    <t>Визи</t>
  </si>
  <si>
    <t>Храна и други</t>
  </si>
  <si>
    <t>Бензин</t>
  </si>
  <si>
    <t>Carnet</t>
  </si>
  <si>
    <t>Цена, BGN</t>
  </si>
  <si>
    <t>EUR/BGN</t>
  </si>
  <si>
    <t>USD/BGN</t>
  </si>
  <si>
    <t>Общо - за 1 човек</t>
  </si>
  <si>
    <t>Общо - за 2-ма човека</t>
  </si>
  <si>
    <t>-</t>
  </si>
  <si>
    <t>Km per Day</t>
  </si>
  <si>
    <t>Time Travel (eMaps)</t>
  </si>
  <si>
    <t>Time per Day</t>
  </si>
  <si>
    <t>Time</t>
  </si>
  <si>
    <t>Date</t>
  </si>
  <si>
    <t>No.</t>
  </si>
  <si>
    <t>Hama</t>
  </si>
  <si>
    <t>Diving Red See</t>
  </si>
  <si>
    <t>Mount Nebo (Moses Place)</t>
  </si>
  <si>
    <t>Madaba</t>
  </si>
  <si>
    <t>Dead See (Mudjib Reservt)</t>
  </si>
  <si>
    <t>Sand Ride, Open Night</t>
  </si>
  <si>
    <t>Reserve</t>
  </si>
  <si>
    <t>Latakia</t>
  </si>
  <si>
    <t>Antakya</t>
  </si>
  <si>
    <t>Izmit</t>
  </si>
  <si>
    <t>Odrin</t>
  </si>
  <si>
    <t>Total, km</t>
  </si>
  <si>
    <t>Djeresh (Gerasa)</t>
  </si>
  <si>
    <t>Total Ridetime</t>
  </si>
  <si>
    <t>Sightseeing, Border, Ferry, etc.</t>
  </si>
  <si>
    <t>tr</t>
  </si>
  <si>
    <t>bg</t>
  </si>
  <si>
    <t>sy</t>
  </si>
  <si>
    <t>jo</t>
  </si>
  <si>
    <t>$</t>
  </si>
  <si>
    <t>Изход</t>
  </si>
  <si>
    <t>Влизане</t>
  </si>
  <si>
    <t>Jordan</t>
  </si>
  <si>
    <t>на МПС</t>
  </si>
  <si>
    <t>на Човек</t>
  </si>
  <si>
    <t>Тур.такса</t>
  </si>
  <si>
    <t>Мотор</t>
  </si>
  <si>
    <t>Кола</t>
  </si>
  <si>
    <t>Застрах.</t>
  </si>
  <si>
    <t>Застрах., Винетки, Такси</t>
  </si>
  <si>
    <r>
      <t xml:space="preserve">3500 лв. </t>
    </r>
    <r>
      <rPr>
        <b/>
        <sz val="11"/>
        <color indexed="9"/>
        <rFont val="Calibri"/>
        <family val="2"/>
      </rPr>
      <t>(Готови за 4000 лв.)</t>
    </r>
  </si>
  <si>
    <t>Вх/Изх. такси</t>
  </si>
  <si>
    <t>Maaloula</t>
  </si>
  <si>
    <t>София</t>
  </si>
  <si>
    <t>OMV Пазарджик</t>
  </si>
  <si>
    <t>Лесово</t>
  </si>
  <si>
    <t>преди Истанбул</t>
  </si>
  <si>
    <t>след Истанбул</t>
  </si>
  <si>
    <t>Болу</t>
  </si>
  <si>
    <t>след Анкара</t>
  </si>
  <si>
    <t>100 преди Адана</t>
  </si>
  <si>
    <t>Сирия-граница</t>
  </si>
  <si>
    <t>Хомс</t>
  </si>
  <si>
    <t>Палмира</t>
  </si>
  <si>
    <t>Дамаск</t>
  </si>
  <si>
    <t>Антакия</t>
  </si>
  <si>
    <t>Адана</t>
  </si>
  <si>
    <t>Туз Гьол</t>
  </si>
  <si>
    <t>Анкара</t>
  </si>
  <si>
    <t>Измит</t>
  </si>
  <si>
    <t>К.Андреево</t>
  </si>
  <si>
    <t>Шел Пазарджик</t>
  </si>
  <si>
    <t>преди Аман</t>
  </si>
  <si>
    <t>Акаба</t>
  </si>
  <si>
    <t>Керак</t>
  </si>
  <si>
    <t>Йорд.граница</t>
  </si>
  <si>
    <t>след Дамаск</t>
  </si>
  <si>
    <t>лв.</t>
  </si>
  <si>
    <t>BGN</t>
  </si>
  <si>
    <t>Change YTL</t>
  </si>
  <si>
    <t>Банкомат Халеб</t>
  </si>
  <si>
    <t>Банкомат Дамаск</t>
  </si>
  <si>
    <t>Банкомат Йордания</t>
  </si>
  <si>
    <t>Банкомат Петра</t>
  </si>
  <si>
    <t>МОЛ Акаба</t>
  </si>
  <si>
    <t>от Кредитна карта</t>
  </si>
  <si>
    <t>гориво TR</t>
  </si>
  <si>
    <t>Sleeping</t>
  </si>
  <si>
    <t>Хотел в Халеб
16 лв</t>
  </si>
  <si>
    <t>Хотел "Al Majed" в Дамаск
20 лв.</t>
  </si>
  <si>
    <t>Хотел "Palm" в Адана
35 лв.</t>
  </si>
  <si>
    <t>Хотел "Salome" в Мадаба
35 лв.</t>
  </si>
  <si>
    <t>Хотел "AL Faris" в Палмира
20 лв.</t>
  </si>
  <si>
    <t xml:space="preserve">Хостел "Musa Spring" в Петра
20 лв.
</t>
  </si>
  <si>
    <t>Хотел "Darna" на 5 км от Акаба
30</t>
  </si>
  <si>
    <t>на палатки в Хараста</t>
  </si>
  <si>
    <t>Хотел "Parlak" в Болу
20 лв. (на нощ,на човек)</t>
  </si>
  <si>
    <t>Раднево</t>
  </si>
  <si>
    <t>х</t>
  </si>
  <si>
    <t>Хотел в Аксарай
35 лв.</t>
  </si>
  <si>
    <t>Етаж от къща под наем в Латакия
40 лв.</t>
  </si>
  <si>
    <t>Карнет</t>
  </si>
  <si>
    <t>Визи Йордания (2бр.)</t>
  </si>
  <si>
    <t>Визи Сирия (2бр.)  карнет</t>
  </si>
  <si>
    <t>Здравни застраховки (2бр.)</t>
  </si>
  <si>
    <t>USD</t>
  </si>
  <si>
    <t>Syria Second</t>
  </si>
  <si>
    <t>Syria First</t>
  </si>
  <si>
    <t>МПС Екотаксна МПС</t>
  </si>
  <si>
    <t>Печат Карнет</t>
  </si>
  <si>
    <t>Внос</t>
  </si>
  <si>
    <t>SP ~10$</t>
  </si>
  <si>
    <t>Изх.такса</t>
  </si>
  <si>
    <t>Печат карнет</t>
  </si>
  <si>
    <t>Внос МПС</t>
  </si>
  <si>
    <t>Тук съм оиписал какво платихме по границите реално. Не мога да обясня защо не навсякъе ни вземаха едни и същи суми</t>
  </si>
  <si>
    <t>Това е в случай, че нямаш Карнет!!!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</si>
</sst>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0.00000"/>
    <numFmt numFmtId="166" formatCode="0.000000"/>
    <numFmt numFmtId="167" formatCode="0.0000"/>
    <numFmt numFmtId="168" formatCode="0.000"/>
    <numFmt numFmtId="169" formatCode="0.0"/>
    <numFmt numFmtId="170" formatCode="\ &quot;EUR&quot;"/>
    <numFmt numFmtId="171" formatCode="#.##,&quot;EUR&quot;"/>
    <numFmt numFmtId="172" formatCode="#,###,&quot;EUR&quot;"/>
    <numFmt numFmtId="173" formatCode="\'\'\ &quot;EUR&quot;"/>
    <numFmt numFmtId="174" formatCode="#,##0.00\ [$EUR]"/>
    <numFmt numFmtId="175" formatCode="#,##0\ [$EUR]"/>
    <numFmt numFmtId="176" formatCode="#,##0\ &quot;лв&quot;"/>
    <numFmt numFmtId="177" formatCode="#,##0.0"/>
    <numFmt numFmtId="178" formatCode="#,##0.000"/>
    <numFmt numFmtId="179" formatCode="#,##0.0000"/>
    <numFmt numFmtId="180" formatCode="#,##0.00000"/>
    <numFmt numFmtId="181" formatCode="#,##0.00000\ [$EUR]"/>
    <numFmt numFmtId="182" formatCode="#,##0.00\ [$USD]"/>
    <numFmt numFmtId="183" formatCode="#,##0\ [$USD]"/>
    <numFmt numFmtId="184" formatCode="[h]:mm"/>
  </numFmts>
  <fonts count="1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15"/>
      <name val="Calibri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 style="medium"/>
      <top style="thin">
        <color indexed="46"/>
      </top>
      <bottom style="thin">
        <color indexed="46"/>
      </bottom>
    </border>
    <border>
      <left style="thin">
        <color indexed="46"/>
      </left>
      <right style="thin">
        <color indexed="46"/>
      </right>
      <top style="thin">
        <color indexed="46"/>
      </top>
      <bottom>
        <color indexed="63"/>
      </bottom>
    </border>
    <border>
      <left style="thin">
        <color indexed="46"/>
      </left>
      <right style="medium"/>
      <top style="thin">
        <color indexed="46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 style="medium"/>
      <right style="thin">
        <color indexed="46"/>
      </right>
      <top style="thin">
        <color indexed="46"/>
      </top>
      <bottom style="thin">
        <color indexed="46"/>
      </bottom>
    </border>
    <border>
      <left style="medium"/>
      <right style="thin">
        <color indexed="46"/>
      </right>
      <top style="thick">
        <color indexed="46"/>
      </top>
      <bottom style="thin">
        <color indexed="46"/>
      </bottom>
    </border>
    <border>
      <left style="thin">
        <color indexed="46"/>
      </left>
      <right style="thin">
        <color indexed="46"/>
      </right>
      <top style="thick">
        <color indexed="46"/>
      </top>
      <bottom style="thin">
        <color indexed="46"/>
      </bottom>
    </border>
    <border>
      <left style="thin">
        <color indexed="46"/>
      </left>
      <right style="medium"/>
      <top style="thick">
        <color indexed="46"/>
      </top>
      <bottom style="thin">
        <color indexed="46"/>
      </bottom>
    </border>
    <border>
      <left style="medium"/>
      <right style="medium"/>
      <top style="medium"/>
      <bottom style="medium"/>
    </border>
    <border>
      <left style="medium"/>
      <right style="thin">
        <color indexed="46"/>
      </right>
      <top style="thin">
        <color indexed="46"/>
      </top>
      <bottom>
        <color indexed="63"/>
      </bottom>
    </border>
    <border>
      <left style="medium"/>
      <right style="thin">
        <color indexed="46"/>
      </right>
      <top style="medium">
        <color indexed="46"/>
      </top>
      <bottom style="thin">
        <color indexed="46"/>
      </bottom>
    </border>
    <border>
      <left style="thin">
        <color indexed="46"/>
      </left>
      <right style="thin">
        <color indexed="46"/>
      </right>
      <top style="medium">
        <color indexed="46"/>
      </top>
      <bottom style="thin">
        <color indexed="46"/>
      </bottom>
    </border>
    <border>
      <left style="thin">
        <color indexed="46"/>
      </left>
      <right style="medium"/>
      <top style="medium">
        <color indexed="46"/>
      </top>
      <bottom style="thin">
        <color indexed="46"/>
      </bottom>
    </border>
    <border>
      <left style="medium"/>
      <right style="thin">
        <color indexed="46"/>
      </right>
      <top>
        <color indexed="63"/>
      </top>
      <bottom style="medium"/>
    </border>
    <border>
      <left style="thin">
        <color indexed="46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46"/>
      </right>
      <top style="medium"/>
      <bottom style="medium">
        <color indexed="46"/>
      </bottom>
    </border>
    <border>
      <left style="thin">
        <color indexed="46"/>
      </left>
      <right>
        <color indexed="63"/>
      </right>
      <top style="medium"/>
      <bottom style="medium">
        <color indexed="46"/>
      </bottom>
    </border>
    <border>
      <left style="thick"/>
      <right style="thick"/>
      <top style="thick"/>
      <bottom style="medium">
        <color indexed="46"/>
      </bottom>
    </border>
    <border>
      <left>
        <color indexed="63"/>
      </left>
      <right style="medium"/>
      <top style="medium"/>
      <bottom style="medium">
        <color indexed="46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>
        <color indexed="46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46"/>
      </left>
      <right style="thin">
        <color indexed="46"/>
      </right>
      <top style="medium"/>
      <bottom>
        <color indexed="63"/>
      </bottom>
    </border>
    <border>
      <left style="thin">
        <color indexed="46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3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 quotePrefix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/>
    </xf>
    <xf numFmtId="0" fontId="7" fillId="4" borderId="5" xfId="0" applyFont="1" applyFill="1" applyBorder="1" applyAlignment="1">
      <alignment/>
    </xf>
    <xf numFmtId="0" fontId="8" fillId="5" borderId="6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7" fillId="4" borderId="12" xfId="0" applyFont="1" applyFill="1" applyBorder="1" applyAlignment="1">
      <alignment/>
    </xf>
    <xf numFmtId="0" fontId="7" fillId="4" borderId="13" xfId="0" applyFont="1" applyFill="1" applyBorder="1" applyAlignment="1">
      <alignment/>
    </xf>
    <xf numFmtId="175" fontId="0" fillId="0" borderId="14" xfId="0" applyNumberFormat="1" applyBorder="1" applyAlignment="1">
      <alignment horizontal="left"/>
    </xf>
    <xf numFmtId="176" fontId="0" fillId="0" borderId="15" xfId="0" applyNumberFormat="1" applyBorder="1" applyAlignment="1">
      <alignment horizontal="left"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8" fillId="5" borderId="18" xfId="0" applyFont="1" applyFill="1" applyBorder="1" applyAlignment="1">
      <alignment/>
    </xf>
    <xf numFmtId="176" fontId="0" fillId="0" borderId="19" xfId="0" applyNumberFormat="1" applyBorder="1" applyAlignment="1">
      <alignment horizontal="left"/>
    </xf>
    <xf numFmtId="175" fontId="0" fillId="0" borderId="20" xfId="0" applyNumberFormat="1" applyBorder="1" applyAlignment="1">
      <alignment horizontal="left"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20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6" fontId="1" fillId="0" borderId="0" xfId="0" applyNumberFormat="1" applyFont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1" fontId="11" fillId="5" borderId="25" xfId="0" applyNumberFormat="1" applyFont="1" applyFill="1" applyBorder="1" applyAlignment="1">
      <alignment/>
    </xf>
    <xf numFmtId="0" fontId="9" fillId="5" borderId="26" xfId="0" applyFont="1" applyFill="1" applyBorder="1" applyAlignment="1">
      <alignment/>
    </xf>
    <xf numFmtId="0" fontId="9" fillId="5" borderId="27" xfId="0" applyFont="1" applyFill="1" applyBorder="1" applyAlignment="1">
      <alignment horizontal="center" vertical="center"/>
    </xf>
    <xf numFmtId="2" fontId="9" fillId="5" borderId="28" xfId="0" applyNumberFormat="1" applyFont="1" applyFill="1" applyBorder="1" applyAlignment="1">
      <alignment horizontal="center" vertical="center"/>
    </xf>
    <xf numFmtId="1" fontId="11" fillId="5" borderId="29" xfId="0" applyNumberFormat="1" applyFont="1" applyFill="1" applyBorder="1" applyAlignment="1">
      <alignment/>
    </xf>
    <xf numFmtId="2" fontId="9" fillId="5" borderId="30" xfId="0" applyNumberFormat="1" applyFont="1" applyFill="1" applyBorder="1" applyAlignment="1">
      <alignment/>
    </xf>
    <xf numFmtId="0" fontId="3" fillId="6" borderId="31" xfId="0" applyFont="1" applyFill="1" applyBorder="1" applyAlignment="1">
      <alignment horizontal="center" vertical="center"/>
    </xf>
    <xf numFmtId="184" fontId="3" fillId="6" borderId="31" xfId="0" applyNumberFormat="1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 wrapText="1"/>
    </xf>
    <xf numFmtId="184" fontId="12" fillId="7" borderId="0" xfId="0" applyNumberFormat="1" applyFont="1" applyFill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184" fontId="1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184" fontId="0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184" fontId="0" fillId="0" borderId="36" xfId="0" applyNumberFormat="1" applyBorder="1" applyAlignment="1">
      <alignment horizontal="center" vertical="center"/>
    </xf>
    <xf numFmtId="184" fontId="0" fillId="0" borderId="36" xfId="0" applyNumberFormat="1" applyFont="1" applyBorder="1" applyAlignment="1">
      <alignment horizontal="center" vertical="center"/>
    </xf>
    <xf numFmtId="184" fontId="0" fillId="0" borderId="34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84" fontId="0" fillId="0" borderId="35" xfId="0" applyNumberForma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4" fontId="0" fillId="0" borderId="36" xfId="0" applyNumberFormat="1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 wrapText="1"/>
    </xf>
    <xf numFmtId="0" fontId="0" fillId="8" borderId="37" xfId="0" applyFont="1" applyFill="1" applyBorder="1" applyAlignment="1">
      <alignment horizontal="center" vertical="center"/>
    </xf>
    <xf numFmtId="0" fontId="0" fillId="8" borderId="37" xfId="0" applyFont="1" applyFill="1" applyBorder="1" applyAlignment="1">
      <alignment horizontal="left" vertical="center" wrapText="1"/>
    </xf>
    <xf numFmtId="184" fontId="0" fillId="8" borderId="37" xfId="0" applyNumberFormat="1" applyFill="1" applyBorder="1" applyAlignment="1">
      <alignment horizontal="center" vertical="center"/>
    </xf>
    <xf numFmtId="0" fontId="0" fillId="8" borderId="37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9" borderId="36" xfId="0" applyFont="1" applyFill="1" applyBorder="1" applyAlignment="1">
      <alignment horizontal="center" vertical="center"/>
    </xf>
    <xf numFmtId="0" fontId="0" fillId="9" borderId="36" xfId="0" applyFont="1" applyFill="1" applyBorder="1" applyAlignment="1">
      <alignment horizontal="left" vertical="center" wrapText="1"/>
    </xf>
    <xf numFmtId="0" fontId="0" fillId="9" borderId="36" xfId="0" applyFill="1" applyBorder="1" applyAlignment="1">
      <alignment horizontal="left" vertical="center" wrapText="1"/>
    </xf>
    <xf numFmtId="184" fontId="0" fillId="9" borderId="36" xfId="0" applyNumberFormat="1" applyFill="1" applyBorder="1" applyAlignment="1">
      <alignment/>
    </xf>
    <xf numFmtId="0" fontId="0" fillId="9" borderId="36" xfId="0" applyFill="1" applyBorder="1" applyAlignment="1">
      <alignment horizontal="center" vertical="center"/>
    </xf>
    <xf numFmtId="184" fontId="0" fillId="9" borderId="35" xfId="0" applyNumberFormat="1" applyFill="1" applyBorder="1" applyAlignment="1">
      <alignment horizontal="center" vertical="center"/>
    </xf>
    <xf numFmtId="184" fontId="0" fillId="8" borderId="35" xfId="0" applyNumberFormat="1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 wrapText="1"/>
    </xf>
    <xf numFmtId="0" fontId="0" fillId="8" borderId="35" xfId="0" applyFont="1" applyFill="1" applyBorder="1" applyAlignment="1">
      <alignment horizontal="center" vertical="center"/>
    </xf>
    <xf numFmtId="0" fontId="0" fillId="8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8" borderId="37" xfId="0" applyFont="1" applyFill="1" applyBorder="1" applyAlignment="1">
      <alignment horizontal="left" vertical="center" wrapText="1"/>
    </xf>
    <xf numFmtId="0" fontId="12" fillId="0" borderId="38" xfId="0" applyFont="1" applyBorder="1" applyAlignment="1">
      <alignment horizontal="center" vertical="center"/>
    </xf>
    <xf numFmtId="0" fontId="13" fillId="8" borderId="39" xfId="0" applyFont="1" applyFill="1" applyBorder="1" applyAlignment="1">
      <alignment horizontal="center" vertical="center"/>
    </xf>
    <xf numFmtId="0" fontId="13" fillId="8" borderId="4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6" fillId="5" borderId="18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/>
    </xf>
    <xf numFmtId="0" fontId="14" fillId="0" borderId="43" xfId="0" applyFont="1" applyBorder="1" applyAlignment="1">
      <alignment/>
    </xf>
    <xf numFmtId="0" fontId="1" fillId="0" borderId="0" xfId="0" applyFont="1" applyAlignment="1">
      <alignment horizontal="left" vertical="center"/>
    </xf>
    <xf numFmtId="184" fontId="0" fillId="0" borderId="34" xfId="0" applyNumberFormat="1" applyFont="1" applyBorder="1" applyAlignment="1">
      <alignment horizontal="center" vertical="center" wrapText="1"/>
    </xf>
    <xf numFmtId="184" fontId="0" fillId="0" borderId="35" xfId="0" applyNumberFormat="1" applyFont="1" applyBorder="1" applyAlignment="1">
      <alignment horizontal="center" vertical="center" wrapText="1"/>
    </xf>
    <xf numFmtId="184" fontId="0" fillId="0" borderId="34" xfId="0" applyNumberFormat="1" applyFont="1" applyBorder="1" applyAlignment="1">
      <alignment horizontal="center" vertical="center"/>
    </xf>
    <xf numFmtId="184" fontId="0" fillId="0" borderId="36" xfId="0" applyNumberFormat="1" applyFont="1" applyBorder="1" applyAlignment="1">
      <alignment horizontal="center" vertical="center"/>
    </xf>
    <xf numFmtId="184" fontId="0" fillId="0" borderId="35" xfId="0" applyNumberFormat="1" applyFont="1" applyBorder="1" applyAlignment="1">
      <alignment horizontal="center" vertical="center"/>
    </xf>
    <xf numFmtId="0" fontId="10" fillId="10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9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8" borderId="5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3" fillId="6" borderId="0" xfId="0" applyFont="1" applyFill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184" fontId="0" fillId="0" borderId="34" xfId="0" applyNumberFormat="1" applyFill="1" applyBorder="1" applyAlignment="1">
      <alignment horizontal="center" vertical="center"/>
    </xf>
    <xf numFmtId="184" fontId="0" fillId="0" borderId="36" xfId="0" applyNumberFormat="1" applyFill="1" applyBorder="1" applyAlignment="1">
      <alignment horizontal="center" vertical="center"/>
    </xf>
    <xf numFmtId="184" fontId="0" fillId="0" borderId="35" xfId="0" applyNumberFormat="1" applyFill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  <xf numFmtId="184" fontId="0" fillId="0" borderId="34" xfId="0" applyNumberFormat="1" applyBorder="1" applyAlignment="1">
      <alignment horizontal="center" vertical="center"/>
    </xf>
    <xf numFmtId="184" fontId="0" fillId="0" borderId="35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4" fontId="0" fillId="0" borderId="36" xfId="0" applyNumberFormat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2" fontId="15" fillId="0" borderId="0" xfId="0" applyNumberFormat="1" applyFont="1" applyAlignment="1">
      <alignment/>
    </xf>
    <xf numFmtId="2" fontId="3" fillId="6" borderId="0" xfId="0" applyNumberFormat="1" applyFont="1" applyFill="1" applyAlignment="1">
      <alignment/>
    </xf>
    <xf numFmtId="164" fontId="1" fillId="0" borderId="0" xfId="0" applyNumberFormat="1" applyFont="1" applyAlignment="1">
      <alignment horizontal="center" vertical="center" textRotation="90"/>
    </xf>
    <xf numFmtId="0" fontId="3" fillId="12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13" borderId="3" xfId="0" applyFont="1" applyFill="1" applyBorder="1" applyAlignment="1">
      <alignment/>
    </xf>
    <xf numFmtId="0" fontId="0" fillId="0" borderId="5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8" borderId="5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3" xfId="0" applyFill="1" applyBorder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workbookViewId="0" topLeftCell="A30">
      <selection activeCell="J53" sqref="J53"/>
    </sheetView>
  </sheetViews>
  <sheetFormatPr defaultColWidth="9.140625" defaultRowHeight="12.75"/>
  <cols>
    <col min="1" max="1" width="4.8515625" style="11" bestFit="1" customWidth="1"/>
    <col min="2" max="2" width="4.00390625" style="15" bestFit="1" customWidth="1"/>
    <col min="3" max="3" width="8.00390625" style="0" customWidth="1"/>
    <col min="4" max="4" width="11.00390625" style="20" bestFit="1" customWidth="1"/>
    <col min="5" max="5" width="13.7109375" style="20" customWidth="1"/>
    <col min="6" max="6" width="5.57421875" style="0" bestFit="1" customWidth="1"/>
    <col min="7" max="7" width="8.28125" style="0" customWidth="1"/>
    <col min="8" max="8" width="8.8515625" style="0" customWidth="1"/>
    <col min="9" max="9" width="8.421875" style="0" customWidth="1"/>
    <col min="10" max="10" width="9.00390625" style="0" customWidth="1"/>
    <col min="11" max="11" width="27.140625" style="135" customWidth="1"/>
    <col min="12" max="12" width="19.7109375" style="0" bestFit="1" customWidth="1"/>
    <col min="13" max="13" width="20.140625" style="0" bestFit="1" customWidth="1"/>
    <col min="14" max="14" width="7.57421875" style="0" bestFit="1" customWidth="1"/>
  </cols>
  <sheetData>
    <row r="1" spans="1:11" s="11" customFormat="1" ht="24.75" customHeight="1">
      <c r="A1" s="137" t="s">
        <v>25</v>
      </c>
      <c r="B1" s="138"/>
      <c r="C1" s="170" t="s">
        <v>26</v>
      </c>
      <c r="D1" s="170" t="s">
        <v>28</v>
      </c>
      <c r="E1" s="170" t="s">
        <v>95</v>
      </c>
      <c r="F1" s="170"/>
      <c r="G1" s="170" t="s">
        <v>57</v>
      </c>
      <c r="H1" s="170" t="s">
        <v>76</v>
      </c>
      <c r="I1" s="170" t="s">
        <v>75</v>
      </c>
      <c r="J1" s="170" t="s">
        <v>77</v>
      </c>
      <c r="K1" s="153" t="s">
        <v>148</v>
      </c>
    </row>
    <row r="2" spans="1:11" s="11" customFormat="1" ht="13.5" thickBot="1">
      <c r="A2" s="102" t="s">
        <v>79</v>
      </c>
      <c r="B2" s="60" t="s">
        <v>80</v>
      </c>
      <c r="C2" s="171"/>
      <c r="D2" s="171"/>
      <c r="E2" s="60" t="s">
        <v>18</v>
      </c>
      <c r="F2" s="60" t="s">
        <v>78</v>
      </c>
      <c r="G2" s="171"/>
      <c r="H2" s="171"/>
      <c r="I2" s="171"/>
      <c r="J2" s="171"/>
      <c r="K2" s="154"/>
    </row>
    <row r="3" spans="1:11" ht="12.75">
      <c r="A3" s="147">
        <v>5</v>
      </c>
      <c r="B3" s="150">
        <v>0</v>
      </c>
      <c r="C3" s="62" t="s">
        <v>27</v>
      </c>
      <c r="D3" s="63" t="s">
        <v>13</v>
      </c>
      <c r="E3" s="64"/>
      <c r="F3" s="65"/>
      <c r="G3" s="62"/>
      <c r="H3" s="65"/>
      <c r="I3" s="139">
        <v>230</v>
      </c>
      <c r="J3" s="123">
        <f>SUM(H3:H4)</f>
        <v>0.125</v>
      </c>
      <c r="K3" s="131"/>
    </row>
    <row r="4" spans="1:11" ht="13.5" thickBot="1">
      <c r="A4" s="149"/>
      <c r="B4" s="152"/>
      <c r="C4" s="67" t="s">
        <v>27</v>
      </c>
      <c r="D4" s="68" t="s">
        <v>55</v>
      </c>
      <c r="E4" s="69"/>
      <c r="F4" s="70"/>
      <c r="G4" s="67">
        <v>230</v>
      </c>
      <c r="H4" s="70">
        <v>0.125</v>
      </c>
      <c r="I4" s="140"/>
      <c r="J4" s="124"/>
      <c r="K4" s="132"/>
    </row>
    <row r="5" spans="1:13" ht="12.75">
      <c r="A5" s="147">
        <v>6</v>
      </c>
      <c r="B5" s="150">
        <v>1</v>
      </c>
      <c r="C5" s="72" t="s">
        <v>27</v>
      </c>
      <c r="D5" s="73" t="s">
        <v>29</v>
      </c>
      <c r="E5" s="73" t="s">
        <v>43</v>
      </c>
      <c r="F5" s="74">
        <v>0.041666666666666664</v>
      </c>
      <c r="G5" s="71">
        <v>90</v>
      </c>
      <c r="H5" s="74">
        <v>0.041666666666666664</v>
      </c>
      <c r="I5" s="158">
        <f>SUM(G5:G7)</f>
        <v>670</v>
      </c>
      <c r="J5" s="160">
        <f>SUM(H5:H7)+SUM(F5:F7)</f>
        <v>0.41666666666666663</v>
      </c>
      <c r="K5" s="155" t="s">
        <v>157</v>
      </c>
      <c r="L5" s="11"/>
      <c r="M5" s="11"/>
    </row>
    <row r="6" spans="1:13" ht="12.75">
      <c r="A6" s="148"/>
      <c r="B6" s="151"/>
      <c r="C6" s="72" t="s">
        <v>37</v>
      </c>
      <c r="D6" s="73" t="s">
        <v>30</v>
      </c>
      <c r="E6" s="73" t="s">
        <v>30</v>
      </c>
      <c r="F6" s="74">
        <v>0.041666666666666664</v>
      </c>
      <c r="G6" s="71">
        <v>280</v>
      </c>
      <c r="H6" s="74">
        <v>0.125</v>
      </c>
      <c r="I6" s="166"/>
      <c r="J6" s="165"/>
      <c r="K6" s="156"/>
      <c r="L6" s="11"/>
      <c r="M6" s="11"/>
    </row>
    <row r="7" spans="1:13" ht="13.5" thickBot="1">
      <c r="A7" s="149"/>
      <c r="B7" s="152"/>
      <c r="C7" s="72" t="s">
        <v>37</v>
      </c>
      <c r="D7" s="73" t="s">
        <v>31</v>
      </c>
      <c r="E7" s="73"/>
      <c r="F7" s="74"/>
      <c r="G7" s="77">
        <v>300</v>
      </c>
      <c r="H7" s="74">
        <v>0.16666666666666666</v>
      </c>
      <c r="I7" s="159"/>
      <c r="J7" s="161"/>
      <c r="K7" s="157"/>
      <c r="L7" s="11"/>
      <c r="M7" s="11"/>
    </row>
    <row r="8" spans="1:13" ht="12.75">
      <c r="A8" s="147">
        <v>7</v>
      </c>
      <c r="B8" s="150">
        <v>2</v>
      </c>
      <c r="C8" s="79" t="s">
        <v>37</v>
      </c>
      <c r="D8" s="63" t="s">
        <v>32</v>
      </c>
      <c r="E8" s="63"/>
      <c r="F8" s="76"/>
      <c r="G8" s="61">
        <v>190</v>
      </c>
      <c r="H8" s="76">
        <v>0.08333333333333333</v>
      </c>
      <c r="I8" s="158">
        <f>SUM(G8:G10)</f>
        <v>664</v>
      </c>
      <c r="J8" s="125">
        <f>SUM(H8:H10)</f>
        <v>0.39583333333333337</v>
      </c>
      <c r="K8" s="155" t="s">
        <v>151</v>
      </c>
      <c r="L8" s="11"/>
      <c r="M8" s="11"/>
    </row>
    <row r="9" spans="1:13" ht="12.75">
      <c r="A9" s="148"/>
      <c r="B9" s="151"/>
      <c r="C9" s="72" t="s">
        <v>37</v>
      </c>
      <c r="D9" s="73" t="s">
        <v>56</v>
      </c>
      <c r="E9" s="73"/>
      <c r="F9" s="74"/>
      <c r="G9" s="71">
        <v>224</v>
      </c>
      <c r="H9" s="74">
        <v>0.14583333333333334</v>
      </c>
      <c r="I9" s="166"/>
      <c r="J9" s="126"/>
      <c r="K9" s="156"/>
      <c r="L9" s="11"/>
      <c r="M9" s="11"/>
    </row>
    <row r="10" spans="1:12" ht="13.5" thickBot="1">
      <c r="A10" s="149"/>
      <c r="B10" s="152"/>
      <c r="C10" s="80" t="s">
        <v>37</v>
      </c>
      <c r="D10" s="68" t="s">
        <v>33</v>
      </c>
      <c r="E10" s="68"/>
      <c r="F10" s="78"/>
      <c r="G10" s="66">
        <v>250</v>
      </c>
      <c r="H10" s="78">
        <v>0.16666666666666666</v>
      </c>
      <c r="I10" s="159"/>
      <c r="J10" s="127"/>
      <c r="K10" s="157"/>
      <c r="L10" s="11"/>
    </row>
    <row r="11" spans="1:12" ht="12.75">
      <c r="A11" s="147">
        <v>8</v>
      </c>
      <c r="B11" s="150">
        <v>3</v>
      </c>
      <c r="C11" s="72" t="s">
        <v>37</v>
      </c>
      <c r="D11" s="73" t="s">
        <v>54</v>
      </c>
      <c r="E11" s="73" t="s">
        <v>43</v>
      </c>
      <c r="F11" s="74">
        <v>0.08333333333333333</v>
      </c>
      <c r="G11" s="71">
        <v>100</v>
      </c>
      <c r="H11" s="74">
        <v>0.0625</v>
      </c>
      <c r="I11" s="162">
        <f>SUM(G11:G12)</f>
        <v>250</v>
      </c>
      <c r="J11" s="160">
        <f>SUM(H11:H12)+SUM(F11:F12)</f>
        <v>0.35416666666666663</v>
      </c>
      <c r="K11" s="155" t="s">
        <v>149</v>
      </c>
      <c r="L11" s="11"/>
    </row>
    <row r="12" spans="1:12" ht="13.5" thickBot="1">
      <c r="A12" s="149"/>
      <c r="B12" s="152"/>
      <c r="C12" s="80" t="s">
        <v>38</v>
      </c>
      <c r="D12" s="68" t="s">
        <v>34</v>
      </c>
      <c r="E12" s="68" t="s">
        <v>36</v>
      </c>
      <c r="F12" s="78">
        <v>0.125</v>
      </c>
      <c r="G12" s="66">
        <v>150</v>
      </c>
      <c r="H12" s="78">
        <v>0.08333333333333333</v>
      </c>
      <c r="I12" s="164"/>
      <c r="J12" s="161"/>
      <c r="K12" s="182"/>
      <c r="L12" s="11"/>
    </row>
    <row r="13" spans="1:12" ht="25.5" customHeight="1">
      <c r="A13" s="147">
        <v>9</v>
      </c>
      <c r="B13" s="150">
        <v>4</v>
      </c>
      <c r="C13" s="72" t="s">
        <v>58</v>
      </c>
      <c r="D13" s="73" t="s">
        <v>81</v>
      </c>
      <c r="E13" s="73"/>
      <c r="F13" s="76"/>
      <c r="G13" s="77">
        <v>130</v>
      </c>
      <c r="H13" s="81">
        <v>0.08333333333333333</v>
      </c>
      <c r="I13" s="167">
        <f>SUM(G13:G17)</f>
        <v>450</v>
      </c>
      <c r="J13" s="144">
        <f>SUM(H13:H17)+SUM(F13:F17)</f>
        <v>0.3958333333333333</v>
      </c>
      <c r="K13" s="155" t="s">
        <v>153</v>
      </c>
      <c r="L13" s="11"/>
    </row>
    <row r="14" spans="1:13" ht="12.75">
      <c r="A14" s="148"/>
      <c r="B14" s="151"/>
      <c r="C14" s="72" t="s">
        <v>58</v>
      </c>
      <c r="D14" s="73" t="s">
        <v>53</v>
      </c>
      <c r="E14" s="73"/>
      <c r="F14" s="74"/>
      <c r="G14" s="71">
        <v>50</v>
      </c>
      <c r="H14" s="74">
        <v>0.041666666666666664</v>
      </c>
      <c r="I14" s="168"/>
      <c r="J14" s="145"/>
      <c r="K14" s="181"/>
      <c r="L14" s="11"/>
      <c r="M14" s="11"/>
    </row>
    <row r="15" spans="1:13" ht="25.5">
      <c r="A15" s="148"/>
      <c r="B15" s="151"/>
      <c r="C15" s="72" t="s">
        <v>58</v>
      </c>
      <c r="D15" s="73" t="s">
        <v>35</v>
      </c>
      <c r="E15" s="73" t="s">
        <v>36</v>
      </c>
      <c r="F15" s="74">
        <v>0.08333333333333333</v>
      </c>
      <c r="G15" s="71">
        <v>60</v>
      </c>
      <c r="H15" s="74">
        <v>0.041666666666666664</v>
      </c>
      <c r="I15" s="168"/>
      <c r="J15" s="145"/>
      <c r="K15" s="181"/>
      <c r="L15" s="11"/>
      <c r="M15" s="11"/>
    </row>
    <row r="16" spans="1:13" ht="12.75">
      <c r="A16" s="148"/>
      <c r="B16" s="151"/>
      <c r="C16" s="72" t="s">
        <v>58</v>
      </c>
      <c r="D16" s="73" t="s">
        <v>53</v>
      </c>
      <c r="E16" s="73"/>
      <c r="F16" s="74"/>
      <c r="G16" s="71">
        <v>60</v>
      </c>
      <c r="H16" s="74">
        <v>0.041666666666666664</v>
      </c>
      <c r="I16" s="168"/>
      <c r="J16" s="145"/>
      <c r="K16" s="181"/>
      <c r="L16" s="11"/>
      <c r="M16" s="11"/>
    </row>
    <row r="17" spans="1:13" ht="13.5" thickBot="1">
      <c r="A17" s="149"/>
      <c r="B17" s="152"/>
      <c r="C17" s="80" t="s">
        <v>58</v>
      </c>
      <c r="D17" s="68" t="s">
        <v>39</v>
      </c>
      <c r="E17" s="68"/>
      <c r="F17" s="78"/>
      <c r="G17" s="66">
        <v>150</v>
      </c>
      <c r="H17" s="78">
        <v>0.10416666666666667</v>
      </c>
      <c r="I17" s="169"/>
      <c r="J17" s="146"/>
      <c r="K17" s="182"/>
      <c r="L17" s="11"/>
      <c r="M17" s="11"/>
    </row>
    <row r="18" spans="1:13" ht="12.75" customHeight="1">
      <c r="A18" s="147">
        <v>10</v>
      </c>
      <c r="B18" s="150">
        <v>5</v>
      </c>
      <c r="C18" s="79" t="s">
        <v>58</v>
      </c>
      <c r="D18" s="63" t="s">
        <v>39</v>
      </c>
      <c r="E18" s="73" t="s">
        <v>36</v>
      </c>
      <c r="F18" s="76">
        <v>0.16666666666666666</v>
      </c>
      <c r="G18" s="61"/>
      <c r="H18" s="76"/>
      <c r="I18" s="141">
        <f>SUM(G18:G20)</f>
        <v>240</v>
      </c>
      <c r="J18" s="144">
        <f>SUM(H18:H19)+SUM(F18:F19)</f>
        <v>0.25</v>
      </c>
      <c r="K18" s="155" t="s">
        <v>150</v>
      </c>
      <c r="L18" s="11"/>
      <c r="M18" s="11"/>
    </row>
    <row r="19" spans="1:13" ht="12.75">
      <c r="A19" s="148"/>
      <c r="B19" s="151"/>
      <c r="C19" s="72" t="s">
        <v>58</v>
      </c>
      <c r="D19" s="73" t="s">
        <v>113</v>
      </c>
      <c r="E19" s="73" t="s">
        <v>36</v>
      </c>
      <c r="F19" s="74">
        <v>0.08333333333333333</v>
      </c>
      <c r="G19" s="71"/>
      <c r="H19" s="74"/>
      <c r="I19" s="142"/>
      <c r="J19" s="145"/>
      <c r="K19" s="181"/>
      <c r="L19" s="11"/>
      <c r="M19" s="11"/>
    </row>
    <row r="20" spans="1:13" ht="13.5" thickBot="1">
      <c r="A20" s="149"/>
      <c r="B20" s="152"/>
      <c r="C20" s="80" t="s">
        <v>58</v>
      </c>
      <c r="D20" s="68" t="s">
        <v>40</v>
      </c>
      <c r="E20" s="68"/>
      <c r="F20" s="78"/>
      <c r="G20" s="66">
        <v>240</v>
      </c>
      <c r="H20" s="78">
        <v>0.16666666666666666</v>
      </c>
      <c r="I20" s="143"/>
      <c r="J20" s="146"/>
      <c r="K20" s="181"/>
      <c r="L20" s="11"/>
      <c r="M20" s="11"/>
    </row>
    <row r="21" spans="1:13" ht="13.5" thickBot="1">
      <c r="A21" s="103">
        <v>11</v>
      </c>
      <c r="B21" s="83">
        <v>6</v>
      </c>
      <c r="C21" s="84" t="s">
        <v>58</v>
      </c>
      <c r="D21" s="85" t="s">
        <v>40</v>
      </c>
      <c r="E21" s="85" t="s">
        <v>36</v>
      </c>
      <c r="F21" s="86"/>
      <c r="G21" s="82"/>
      <c r="H21" s="86"/>
      <c r="I21" s="87"/>
      <c r="J21" s="86"/>
      <c r="K21" s="182"/>
      <c r="L21" s="11"/>
      <c r="M21" s="11"/>
    </row>
    <row r="22" spans="1:13" ht="12.75">
      <c r="A22" s="147">
        <v>12</v>
      </c>
      <c r="B22" s="150">
        <v>7</v>
      </c>
      <c r="C22" s="72" t="s">
        <v>58</v>
      </c>
      <c r="D22" s="73" t="s">
        <v>41</v>
      </c>
      <c r="E22" s="73" t="s">
        <v>36</v>
      </c>
      <c r="F22" s="74">
        <v>0.041666666666666664</v>
      </c>
      <c r="G22" s="71">
        <v>130</v>
      </c>
      <c r="H22" s="74">
        <v>0.0625</v>
      </c>
      <c r="I22" s="162">
        <f>SUM(G22:G25)</f>
        <v>275</v>
      </c>
      <c r="J22" s="160">
        <f>SUM(H22:H25)+SUM(F22:F25)</f>
        <v>0.4027777777777778</v>
      </c>
      <c r="K22" s="155" t="s">
        <v>152</v>
      </c>
      <c r="L22" s="11"/>
      <c r="M22" s="11"/>
    </row>
    <row r="23" spans="1:13" ht="12.75">
      <c r="A23" s="148"/>
      <c r="B23" s="151"/>
      <c r="C23" s="72" t="s">
        <v>58</v>
      </c>
      <c r="D23" s="73" t="s">
        <v>42</v>
      </c>
      <c r="E23" s="73" t="s">
        <v>43</v>
      </c>
      <c r="F23" s="74">
        <v>0.08333333333333333</v>
      </c>
      <c r="G23" s="71">
        <v>30</v>
      </c>
      <c r="H23" s="74">
        <v>0.020833333333333332</v>
      </c>
      <c r="I23" s="163"/>
      <c r="J23" s="165"/>
      <c r="K23" s="156"/>
      <c r="L23" s="11"/>
      <c r="M23" s="11"/>
    </row>
    <row r="24" spans="1:13" ht="25.5">
      <c r="A24" s="148"/>
      <c r="B24" s="151"/>
      <c r="C24" s="72" t="s">
        <v>49</v>
      </c>
      <c r="D24" s="73" t="s">
        <v>93</v>
      </c>
      <c r="E24" s="73" t="s">
        <v>36</v>
      </c>
      <c r="F24" s="74">
        <v>0.0625</v>
      </c>
      <c r="G24" s="71">
        <v>35</v>
      </c>
      <c r="H24" s="75">
        <v>0.027777777777777776</v>
      </c>
      <c r="I24" s="163"/>
      <c r="J24" s="165"/>
      <c r="K24" s="156"/>
      <c r="L24" s="11"/>
      <c r="M24" s="11"/>
    </row>
    <row r="25" spans="1:13" ht="13.5" thickBot="1">
      <c r="A25" s="149"/>
      <c r="B25" s="152"/>
      <c r="C25" s="80"/>
      <c r="D25" s="68" t="s">
        <v>84</v>
      </c>
      <c r="E25" s="68" t="s">
        <v>36</v>
      </c>
      <c r="F25" s="78">
        <v>0.0625</v>
      </c>
      <c r="G25" s="66">
        <v>80</v>
      </c>
      <c r="H25" s="78">
        <v>0.041666666666666664</v>
      </c>
      <c r="I25" s="164"/>
      <c r="J25" s="161"/>
      <c r="K25" s="157"/>
      <c r="L25" s="11"/>
      <c r="M25" s="11"/>
    </row>
    <row r="26" spans="1:13" ht="38.25">
      <c r="A26" s="147">
        <v>13</v>
      </c>
      <c r="B26" s="150">
        <v>8</v>
      </c>
      <c r="C26" s="72" t="s">
        <v>49</v>
      </c>
      <c r="D26" s="73" t="s">
        <v>83</v>
      </c>
      <c r="E26" s="73" t="s">
        <v>36</v>
      </c>
      <c r="F26" s="74">
        <v>0.041666666666666664</v>
      </c>
      <c r="G26" s="71">
        <v>10</v>
      </c>
      <c r="H26" s="74">
        <v>0.013888888888888888</v>
      </c>
      <c r="I26" s="162">
        <f>SUM(G26:G30)</f>
        <v>370</v>
      </c>
      <c r="J26" s="160">
        <f>SUM(H26:H30)+SUM(F26:F30)</f>
        <v>0.41666666666666663</v>
      </c>
      <c r="K26" s="155" t="s">
        <v>154</v>
      </c>
      <c r="L26" s="11"/>
      <c r="M26" s="11"/>
    </row>
    <row r="27" spans="1:13" ht="12.75">
      <c r="A27" s="148"/>
      <c r="B27" s="151"/>
      <c r="C27" s="72" t="s">
        <v>49</v>
      </c>
      <c r="D27" s="73" t="s">
        <v>46</v>
      </c>
      <c r="E27" s="73" t="s">
        <v>36</v>
      </c>
      <c r="F27" s="74">
        <v>0.041666666666666664</v>
      </c>
      <c r="G27" s="71">
        <v>10</v>
      </c>
      <c r="H27" s="74">
        <v>0.013888888888888888</v>
      </c>
      <c r="I27" s="163"/>
      <c r="J27" s="165"/>
      <c r="K27" s="181"/>
      <c r="L27" s="11"/>
      <c r="M27" s="11"/>
    </row>
    <row r="28" spans="1:13" ht="38.25">
      <c r="A28" s="148"/>
      <c r="B28" s="151"/>
      <c r="C28" s="72" t="s">
        <v>49</v>
      </c>
      <c r="D28" s="73" t="s">
        <v>85</v>
      </c>
      <c r="E28" s="73" t="s">
        <v>45</v>
      </c>
      <c r="F28" s="74">
        <v>0.08333333333333333</v>
      </c>
      <c r="G28" s="71">
        <v>50</v>
      </c>
      <c r="H28" s="74">
        <v>0.027777777777777776</v>
      </c>
      <c r="I28" s="163"/>
      <c r="J28" s="165"/>
      <c r="K28" s="181"/>
      <c r="L28" s="11"/>
      <c r="M28" s="11"/>
    </row>
    <row r="29" spans="1:13" ht="12.75">
      <c r="A29" s="148"/>
      <c r="B29" s="151"/>
      <c r="C29" s="72" t="s">
        <v>49</v>
      </c>
      <c r="D29" s="73" t="s">
        <v>47</v>
      </c>
      <c r="E29" s="73" t="s">
        <v>36</v>
      </c>
      <c r="F29" s="74">
        <v>0.041666666666666664</v>
      </c>
      <c r="G29" s="71">
        <v>50</v>
      </c>
      <c r="H29" s="74">
        <v>0.027777777777777776</v>
      </c>
      <c r="I29" s="163"/>
      <c r="J29" s="165"/>
      <c r="K29" s="181"/>
      <c r="L29" s="11"/>
      <c r="M29" s="11"/>
    </row>
    <row r="30" spans="1:13" ht="26.25" customHeight="1" thickBot="1">
      <c r="A30" s="149"/>
      <c r="B30" s="152"/>
      <c r="C30" s="72" t="s">
        <v>49</v>
      </c>
      <c r="D30" s="73" t="s">
        <v>48</v>
      </c>
      <c r="E30" s="88"/>
      <c r="F30" s="74"/>
      <c r="G30" s="71">
        <v>250</v>
      </c>
      <c r="H30" s="74">
        <v>0.125</v>
      </c>
      <c r="I30" s="164"/>
      <c r="J30" s="161"/>
      <c r="K30" s="182"/>
      <c r="L30" s="11"/>
      <c r="M30" s="11"/>
    </row>
    <row r="31" spans="1:13" ht="13.5" thickBot="1">
      <c r="A31" s="103">
        <v>14</v>
      </c>
      <c r="B31" s="83">
        <v>9</v>
      </c>
      <c r="C31" s="84" t="s">
        <v>49</v>
      </c>
      <c r="D31" s="85" t="s">
        <v>48</v>
      </c>
      <c r="E31" s="85" t="s">
        <v>36</v>
      </c>
      <c r="F31" s="86"/>
      <c r="G31" s="82"/>
      <c r="H31" s="86"/>
      <c r="I31" s="82"/>
      <c r="J31" s="86"/>
      <c r="K31" s="133"/>
      <c r="L31" s="11"/>
      <c r="M31" s="11"/>
    </row>
    <row r="32" spans="1:13" ht="38.25" customHeight="1">
      <c r="A32" s="147">
        <v>15</v>
      </c>
      <c r="B32" s="150">
        <v>10</v>
      </c>
      <c r="C32" s="72" t="s">
        <v>49</v>
      </c>
      <c r="D32" s="73" t="s">
        <v>50</v>
      </c>
      <c r="E32" s="73" t="s">
        <v>86</v>
      </c>
      <c r="F32" s="74">
        <v>0.20833333333333334</v>
      </c>
      <c r="G32" s="71">
        <v>100</v>
      </c>
      <c r="H32" s="74">
        <v>0.0625</v>
      </c>
      <c r="I32" s="162">
        <f>SUM(G32:G33)</f>
        <v>200</v>
      </c>
      <c r="J32" s="160">
        <f>SUM(H32:H33)+SUM(F32:F33)</f>
        <v>0.33333333333333337</v>
      </c>
      <c r="K32" s="155" t="s">
        <v>155</v>
      </c>
      <c r="L32" s="11"/>
      <c r="M32" s="11"/>
    </row>
    <row r="33" spans="1:13" ht="13.5" thickBot="1">
      <c r="A33" s="149"/>
      <c r="B33" s="152"/>
      <c r="C33" s="89" t="s">
        <v>49</v>
      </c>
      <c r="D33" s="90" t="s">
        <v>51</v>
      </c>
      <c r="E33" s="91"/>
      <c r="F33" s="92"/>
      <c r="G33" s="93">
        <v>100</v>
      </c>
      <c r="H33" s="94">
        <v>0.0625</v>
      </c>
      <c r="I33" s="164"/>
      <c r="J33" s="161"/>
      <c r="K33" s="181"/>
      <c r="L33" s="23"/>
      <c r="M33" s="11"/>
    </row>
    <row r="34" spans="1:13" ht="13.5" thickBot="1">
      <c r="A34" s="103">
        <v>16</v>
      </c>
      <c r="B34" s="83">
        <v>11</v>
      </c>
      <c r="C34" s="84" t="s">
        <v>49</v>
      </c>
      <c r="D34" s="85" t="s">
        <v>51</v>
      </c>
      <c r="E34" s="85" t="s">
        <v>82</v>
      </c>
      <c r="F34" s="86"/>
      <c r="G34" s="82"/>
      <c r="H34" s="95"/>
      <c r="I34" s="96"/>
      <c r="J34" s="95"/>
      <c r="K34" s="182"/>
      <c r="L34" s="21"/>
      <c r="M34" s="11"/>
    </row>
    <row r="35" spans="1:13" ht="15.75" customHeight="1">
      <c r="A35" s="147">
        <v>17</v>
      </c>
      <c r="B35" s="150">
        <v>12</v>
      </c>
      <c r="C35" s="72" t="s">
        <v>49</v>
      </c>
      <c r="D35" s="73" t="s">
        <v>44</v>
      </c>
      <c r="E35" s="73"/>
      <c r="F35" s="74"/>
      <c r="G35" s="71">
        <v>300</v>
      </c>
      <c r="H35" s="74">
        <v>0.1875</v>
      </c>
      <c r="I35" s="158">
        <f>SUM(G35:G37)</f>
        <v>650</v>
      </c>
      <c r="J35" s="160">
        <f>SUM(H35:H37)+SUM(F35:F37)</f>
        <v>0.47916666666666663</v>
      </c>
      <c r="K35" s="155" t="s">
        <v>156</v>
      </c>
      <c r="L35" s="11"/>
      <c r="M35" s="11"/>
    </row>
    <row r="36" spans="1:15" ht="15.75" customHeight="1">
      <c r="A36" s="148"/>
      <c r="B36" s="151"/>
      <c r="C36" s="72" t="s">
        <v>38</v>
      </c>
      <c r="D36" s="73" t="s">
        <v>43</v>
      </c>
      <c r="E36" s="73" t="s">
        <v>43</v>
      </c>
      <c r="F36" s="74">
        <v>0.08333333333333333</v>
      </c>
      <c r="G36" s="71">
        <v>200</v>
      </c>
      <c r="H36" s="74">
        <v>0.125</v>
      </c>
      <c r="I36" s="166"/>
      <c r="J36" s="165"/>
      <c r="K36" s="156"/>
      <c r="L36" s="11"/>
      <c r="M36" s="11"/>
      <c r="N36" s="11"/>
      <c r="O36" s="11"/>
    </row>
    <row r="37" spans="1:15" ht="18.75" customHeight="1" thickBot="1">
      <c r="A37" s="149"/>
      <c r="B37" s="152"/>
      <c r="C37" s="80" t="s">
        <v>38</v>
      </c>
      <c r="D37" s="68" t="s">
        <v>52</v>
      </c>
      <c r="E37" s="68"/>
      <c r="F37" s="78"/>
      <c r="G37" s="66">
        <v>150</v>
      </c>
      <c r="H37" s="78">
        <v>0.08333333333333333</v>
      </c>
      <c r="I37" s="159"/>
      <c r="J37" s="161"/>
      <c r="K37" s="157"/>
      <c r="L37" s="11"/>
      <c r="M37" s="11"/>
      <c r="N37" s="11"/>
      <c r="O37" s="11"/>
    </row>
    <row r="38" spans="1:15" ht="15.75" customHeight="1">
      <c r="A38" s="147">
        <v>18</v>
      </c>
      <c r="B38" s="150">
        <v>13</v>
      </c>
      <c r="C38" s="72" t="s">
        <v>38</v>
      </c>
      <c r="D38" s="73" t="s">
        <v>53</v>
      </c>
      <c r="E38" s="73"/>
      <c r="F38" s="74"/>
      <c r="G38" s="71">
        <v>150</v>
      </c>
      <c r="H38" s="74">
        <v>0.08333333333333333</v>
      </c>
      <c r="I38" s="162">
        <f>SUM(G38:G40)</f>
        <v>320</v>
      </c>
      <c r="J38" s="160">
        <f>SUM(H38:H40)+SUM(F38:F40)</f>
        <v>0.29166666666666663</v>
      </c>
      <c r="K38" s="155" t="s">
        <v>161</v>
      </c>
      <c r="L38" s="11"/>
      <c r="M38" s="11"/>
      <c r="N38" s="11"/>
      <c r="O38" s="11"/>
    </row>
    <row r="39" spans="1:13" ht="12.75">
      <c r="A39" s="148"/>
      <c r="B39" s="151"/>
      <c r="C39" s="72" t="s">
        <v>58</v>
      </c>
      <c r="D39" s="73" t="s">
        <v>81</v>
      </c>
      <c r="E39" s="73" t="s">
        <v>36</v>
      </c>
      <c r="F39" s="74">
        <v>0.08333333333333333</v>
      </c>
      <c r="G39" s="77">
        <v>50</v>
      </c>
      <c r="H39" s="81">
        <v>0.041666666666666664</v>
      </c>
      <c r="I39" s="163"/>
      <c r="J39" s="165"/>
      <c r="K39" s="156"/>
      <c r="L39" s="11"/>
      <c r="M39" s="11"/>
    </row>
    <row r="40" spans="1:15" ht="15.75" customHeight="1" thickBot="1">
      <c r="A40" s="149"/>
      <c r="B40" s="152"/>
      <c r="C40" s="80" t="s">
        <v>38</v>
      </c>
      <c r="D40" s="68" t="s">
        <v>88</v>
      </c>
      <c r="E40" s="68"/>
      <c r="F40" s="78"/>
      <c r="G40" s="66">
        <v>120</v>
      </c>
      <c r="H40" s="78">
        <v>0.08333333333333333</v>
      </c>
      <c r="I40" s="164"/>
      <c r="J40" s="161"/>
      <c r="K40" s="156"/>
      <c r="L40" s="11"/>
      <c r="M40" s="11"/>
      <c r="N40" s="11"/>
      <c r="O40" s="11"/>
    </row>
    <row r="41" spans="1:15" ht="15.75" customHeight="1" thickBot="1">
      <c r="A41" s="104">
        <v>19</v>
      </c>
      <c r="B41" s="97">
        <v>14</v>
      </c>
      <c r="C41" s="98" t="s">
        <v>38</v>
      </c>
      <c r="D41" s="99" t="s">
        <v>88</v>
      </c>
      <c r="E41" s="99"/>
      <c r="F41" s="95"/>
      <c r="G41" s="96"/>
      <c r="H41" s="95"/>
      <c r="I41" s="96"/>
      <c r="J41" s="95"/>
      <c r="K41" s="156"/>
      <c r="L41" s="11"/>
      <c r="M41" s="11"/>
      <c r="N41" s="11"/>
      <c r="O41" s="11"/>
    </row>
    <row r="42" spans="1:15" ht="15.75" customHeight="1" thickBot="1">
      <c r="A42" s="104">
        <v>20</v>
      </c>
      <c r="B42" s="97">
        <v>15</v>
      </c>
      <c r="C42" s="98" t="s">
        <v>38</v>
      </c>
      <c r="D42" s="99" t="s">
        <v>88</v>
      </c>
      <c r="E42" s="99"/>
      <c r="F42" s="95"/>
      <c r="G42" s="96"/>
      <c r="H42" s="95"/>
      <c r="I42" s="96"/>
      <c r="J42" s="95"/>
      <c r="K42" s="157"/>
      <c r="L42" s="11"/>
      <c r="M42" s="11"/>
      <c r="N42" s="11"/>
      <c r="O42" s="11"/>
    </row>
    <row r="43" spans="1:15" ht="15.75" customHeight="1">
      <c r="A43" s="147">
        <v>21</v>
      </c>
      <c r="B43" s="150">
        <v>16</v>
      </c>
      <c r="C43" s="72" t="s">
        <v>38</v>
      </c>
      <c r="D43" s="73" t="s">
        <v>89</v>
      </c>
      <c r="E43" s="73"/>
      <c r="F43" s="74"/>
      <c r="G43" s="71">
        <v>100</v>
      </c>
      <c r="H43" s="74">
        <v>0.08333333333333333</v>
      </c>
      <c r="I43" s="162">
        <f>SUM(G43:G45)</f>
        <v>550</v>
      </c>
      <c r="J43" s="160">
        <f>SUM(H43:H45)+SUM(F43:F45)</f>
        <v>0.4583333333333333</v>
      </c>
      <c r="K43" s="155" t="s">
        <v>160</v>
      </c>
      <c r="L43" s="11"/>
      <c r="M43" s="11"/>
      <c r="N43" s="11"/>
      <c r="O43" s="11"/>
    </row>
    <row r="44" spans="1:15" ht="15.75" customHeight="1">
      <c r="A44" s="148"/>
      <c r="B44" s="151"/>
      <c r="C44" s="72" t="s">
        <v>37</v>
      </c>
      <c r="D44" s="73" t="s">
        <v>33</v>
      </c>
      <c r="E44" s="73" t="s">
        <v>43</v>
      </c>
      <c r="F44" s="74">
        <v>0.08333333333333333</v>
      </c>
      <c r="G44" s="71">
        <v>200</v>
      </c>
      <c r="H44" s="74">
        <v>0.125</v>
      </c>
      <c r="I44" s="163"/>
      <c r="J44" s="165"/>
      <c r="K44" s="156"/>
      <c r="L44" s="11"/>
      <c r="M44" s="11"/>
      <c r="N44" s="11"/>
      <c r="O44" s="11"/>
    </row>
    <row r="45" spans="1:15" ht="15.75" customHeight="1" thickBot="1">
      <c r="A45" s="149"/>
      <c r="B45" s="152"/>
      <c r="C45" s="80" t="s">
        <v>37</v>
      </c>
      <c r="D45" s="68" t="s">
        <v>56</v>
      </c>
      <c r="E45" s="68"/>
      <c r="F45" s="78"/>
      <c r="G45" s="66">
        <v>250</v>
      </c>
      <c r="H45" s="78">
        <v>0.16666666666666666</v>
      </c>
      <c r="I45" s="164"/>
      <c r="J45" s="161"/>
      <c r="K45" s="157"/>
      <c r="L45" s="11"/>
      <c r="M45" s="11"/>
      <c r="N45" s="11"/>
      <c r="O45" s="11"/>
    </row>
    <row r="46" spans="1:15" ht="15.75" customHeight="1">
      <c r="A46" s="147">
        <v>22</v>
      </c>
      <c r="B46" s="150">
        <v>17</v>
      </c>
      <c r="C46" s="72" t="s">
        <v>37</v>
      </c>
      <c r="D46" s="73" t="s">
        <v>32</v>
      </c>
      <c r="E46" s="73"/>
      <c r="F46" s="74"/>
      <c r="G46" s="71">
        <v>224</v>
      </c>
      <c r="H46" s="74">
        <v>0.14583333333333334</v>
      </c>
      <c r="I46" s="162">
        <f>SUM(G46:G47)</f>
        <v>574</v>
      </c>
      <c r="J46" s="160">
        <f>SUM(H46:H47)</f>
        <v>0.3125</v>
      </c>
      <c r="K46" s="155" t="s">
        <v>158</v>
      </c>
      <c r="L46" s="11"/>
      <c r="M46" s="11"/>
      <c r="N46" s="11"/>
      <c r="O46" s="11"/>
    </row>
    <row r="47" spans="1:15" ht="15.75" customHeight="1" thickBot="1">
      <c r="A47" s="149"/>
      <c r="B47" s="152"/>
      <c r="C47" s="72" t="s">
        <v>37</v>
      </c>
      <c r="D47" s="73" t="s">
        <v>90</v>
      </c>
      <c r="E47" s="73"/>
      <c r="F47" s="74"/>
      <c r="G47" s="71">
        <v>350</v>
      </c>
      <c r="H47" s="74">
        <v>0.16666666666666666</v>
      </c>
      <c r="I47" s="163"/>
      <c r="J47" s="165"/>
      <c r="K47" s="157"/>
      <c r="L47" s="11"/>
      <c r="M47" s="11"/>
      <c r="N47" s="11"/>
      <c r="O47" s="11"/>
    </row>
    <row r="48" spans="1:15" ht="15.75" customHeight="1">
      <c r="A48" s="147">
        <v>23</v>
      </c>
      <c r="B48" s="150">
        <v>18</v>
      </c>
      <c r="C48" s="79" t="s">
        <v>37</v>
      </c>
      <c r="D48" s="63" t="s">
        <v>91</v>
      </c>
      <c r="E48" s="63" t="s">
        <v>30</v>
      </c>
      <c r="F48" s="76">
        <v>0.041666666666666664</v>
      </c>
      <c r="G48" s="61">
        <v>340</v>
      </c>
      <c r="H48" s="76">
        <v>0.16666666666666666</v>
      </c>
      <c r="I48" s="158">
        <f>SUM(G48:G49)</f>
        <v>640</v>
      </c>
      <c r="J48" s="160">
        <f>SUM(H48:H49)+SUM(F48:F49)</f>
        <v>0.3958333333333333</v>
      </c>
      <c r="K48" s="155" t="s">
        <v>159</v>
      </c>
      <c r="L48" s="11"/>
      <c r="M48" s="11"/>
      <c r="N48" s="11"/>
      <c r="O48" s="11"/>
    </row>
    <row r="49" spans="1:15" ht="13.5" thickBot="1">
      <c r="A49" s="149"/>
      <c r="B49" s="152"/>
      <c r="C49" s="80" t="s">
        <v>27</v>
      </c>
      <c r="D49" s="100" t="s">
        <v>13</v>
      </c>
      <c r="E49" s="68" t="s">
        <v>43</v>
      </c>
      <c r="F49" s="78">
        <v>0.041666666666666664</v>
      </c>
      <c r="G49" s="66">
        <v>300</v>
      </c>
      <c r="H49" s="78">
        <v>0.14583333333333334</v>
      </c>
      <c r="I49" s="159"/>
      <c r="J49" s="161"/>
      <c r="K49" s="157"/>
      <c r="L49" s="11"/>
      <c r="M49" s="11"/>
      <c r="N49" s="11"/>
      <c r="O49" s="11"/>
    </row>
    <row r="50" spans="1:13" ht="15.75" customHeight="1" thickBot="1">
      <c r="A50" s="103">
        <v>24</v>
      </c>
      <c r="B50" s="83">
        <v>19</v>
      </c>
      <c r="C50" s="82"/>
      <c r="D50" s="101" t="s">
        <v>87</v>
      </c>
      <c r="E50" s="85"/>
      <c r="F50" s="86"/>
      <c r="G50" s="82"/>
      <c r="H50" s="82"/>
      <c r="I50" s="82"/>
      <c r="J50" s="86"/>
      <c r="K50" s="183" t="s">
        <v>159</v>
      </c>
      <c r="L50" s="11"/>
      <c r="M50" s="11"/>
    </row>
    <row r="51" spans="2:13" ht="15.75" customHeight="1" thickBot="1">
      <c r="B51" s="47"/>
      <c r="C51" s="11"/>
      <c r="D51" s="22"/>
      <c r="E51" s="22"/>
      <c r="F51" s="46"/>
      <c r="G51" s="11"/>
      <c r="H51" s="11"/>
      <c r="I51" s="11"/>
      <c r="J51" s="46"/>
      <c r="K51" s="134"/>
      <c r="L51" s="11"/>
      <c r="M51" s="11"/>
    </row>
    <row r="52" spans="3:13" ht="38.25">
      <c r="C52" s="11"/>
      <c r="D52" s="22"/>
      <c r="E52" s="22"/>
      <c r="F52" s="46"/>
      <c r="G52" s="58" t="s">
        <v>92</v>
      </c>
      <c r="H52" s="58" t="s">
        <v>94</v>
      </c>
      <c r="I52" s="11"/>
      <c r="J52" s="46"/>
      <c r="K52" s="134"/>
      <c r="L52" s="11"/>
      <c r="M52" s="11"/>
    </row>
    <row r="53" spans="3:13" ht="18.75" thickBot="1">
      <c r="C53" s="25"/>
      <c r="F53" s="20"/>
      <c r="G53" s="56">
        <f>SUM(G3:G52)</f>
        <v>6083</v>
      </c>
      <c r="H53" s="57">
        <f>SUM(H3:H52)</f>
        <v>3.5694444444444446</v>
      </c>
      <c r="I53" s="136">
        <f>SUM(I3:I50)</f>
        <v>6083</v>
      </c>
      <c r="J53" s="59">
        <f>SUM(J3:J52)</f>
        <v>5.027777777777777</v>
      </c>
      <c r="K53" s="134"/>
      <c r="L53" s="11"/>
      <c r="M53" s="11"/>
    </row>
    <row r="54" spans="3:13" ht="12.75">
      <c r="C54" s="11"/>
      <c r="F54" s="11"/>
      <c r="G54" s="11"/>
      <c r="H54" s="11"/>
      <c r="I54" s="11"/>
      <c r="J54" s="11"/>
      <c r="K54" s="134"/>
      <c r="L54" s="11"/>
      <c r="M54" s="11"/>
    </row>
    <row r="55" spans="3:13" ht="12.75">
      <c r="C55" s="11"/>
      <c r="F55" s="20"/>
      <c r="G55" s="20"/>
      <c r="H55" s="20"/>
      <c r="I55" s="20"/>
      <c r="J55" s="20"/>
      <c r="K55" s="20"/>
      <c r="L55" s="11"/>
      <c r="M55" s="11"/>
    </row>
    <row r="56" spans="3:13" ht="12.75">
      <c r="C56" s="11"/>
      <c r="F56" s="11"/>
      <c r="G56" s="11"/>
      <c r="H56" s="11"/>
      <c r="I56" s="11"/>
      <c r="J56" s="11"/>
      <c r="K56" s="134"/>
      <c r="L56" s="11"/>
      <c r="M56" s="11"/>
    </row>
    <row r="57" spans="3:13" ht="12.75">
      <c r="C57" s="11"/>
      <c r="F57" s="11"/>
      <c r="G57" s="11"/>
      <c r="H57" s="11"/>
      <c r="I57" s="11"/>
      <c r="J57" s="11"/>
      <c r="K57" s="134"/>
      <c r="L57" s="11"/>
      <c r="M57" s="11"/>
    </row>
    <row r="58" spans="3:13" ht="12.75">
      <c r="C58" s="11"/>
      <c r="F58" s="11"/>
      <c r="G58" s="11"/>
      <c r="H58" s="11"/>
      <c r="I58" s="11"/>
      <c r="J58" s="11"/>
      <c r="K58" s="134"/>
      <c r="L58" s="11"/>
      <c r="M58" s="11"/>
    </row>
    <row r="59" spans="3:13" ht="12.75">
      <c r="C59" s="11"/>
      <c r="F59" s="11"/>
      <c r="G59" s="11"/>
      <c r="H59" s="45"/>
      <c r="I59" s="11"/>
      <c r="J59" s="11"/>
      <c r="K59" s="134"/>
      <c r="L59" s="11"/>
      <c r="M59" s="11"/>
    </row>
    <row r="60" spans="3:13" ht="12.75">
      <c r="C60" s="11"/>
      <c r="F60" s="11"/>
      <c r="G60" s="11"/>
      <c r="H60" s="45"/>
      <c r="I60" s="11"/>
      <c r="J60" s="11"/>
      <c r="K60" s="134"/>
      <c r="L60" s="11"/>
      <c r="M60" s="11"/>
    </row>
    <row r="61" spans="3:13" ht="12.75">
      <c r="C61" s="11"/>
      <c r="D61" s="11"/>
      <c r="E61" s="24"/>
      <c r="F61" s="11"/>
      <c r="G61" s="11"/>
      <c r="H61" s="11"/>
      <c r="I61" s="11"/>
      <c r="J61" s="11"/>
      <c r="K61" s="134"/>
      <c r="L61" s="11"/>
      <c r="M61" s="11"/>
    </row>
    <row r="62" spans="3:13" ht="12.75">
      <c r="C62" s="11"/>
      <c r="D62" s="11"/>
      <c r="E62"/>
      <c r="F62" s="11"/>
      <c r="G62" s="11"/>
      <c r="H62" s="11"/>
      <c r="I62" s="11"/>
      <c r="J62" s="11"/>
      <c r="K62" s="134"/>
      <c r="L62" s="11"/>
      <c r="M62" s="11"/>
    </row>
    <row r="63" spans="3:13" ht="12.75">
      <c r="C63" s="11"/>
      <c r="D63" s="11"/>
      <c r="E63"/>
      <c r="F63" s="11"/>
      <c r="G63" s="11"/>
      <c r="H63" s="11"/>
      <c r="I63" s="11"/>
      <c r="J63" s="11"/>
      <c r="K63" s="134"/>
      <c r="L63" s="11"/>
      <c r="M63" s="11"/>
    </row>
    <row r="64" spans="3:13" ht="12.75">
      <c r="C64" s="11"/>
      <c r="D64" s="2"/>
      <c r="E64" s="24"/>
      <c r="F64" s="11"/>
      <c r="G64" s="11"/>
      <c r="H64" s="11"/>
      <c r="I64" s="11"/>
      <c r="J64" s="11"/>
      <c r="K64" s="134"/>
      <c r="L64" s="11"/>
      <c r="M64" s="11"/>
    </row>
    <row r="65" spans="3:13" ht="12.75">
      <c r="C65" s="11"/>
      <c r="F65" s="11"/>
      <c r="G65" s="11"/>
      <c r="H65" s="11"/>
      <c r="I65" s="11"/>
      <c r="J65" s="11"/>
      <c r="K65" s="134"/>
      <c r="L65" s="11"/>
      <c r="M65" s="11"/>
    </row>
    <row r="66" spans="3:13" ht="12.75">
      <c r="C66" s="11"/>
      <c r="F66" s="11"/>
      <c r="G66" s="11"/>
      <c r="H66" s="11"/>
      <c r="I66" s="11"/>
      <c r="J66" s="11"/>
      <c r="K66" s="134"/>
      <c r="L66" s="11"/>
      <c r="M66" s="11"/>
    </row>
    <row r="67" spans="3:13" ht="12.75">
      <c r="C67" s="11"/>
      <c r="F67" s="11"/>
      <c r="G67" s="11"/>
      <c r="H67" s="11"/>
      <c r="I67" s="11"/>
      <c r="J67" s="11"/>
      <c r="K67" s="134"/>
      <c r="L67" s="11"/>
      <c r="M67" s="11"/>
    </row>
    <row r="68" spans="3:13" ht="12.75">
      <c r="C68" s="11"/>
      <c r="F68" s="11"/>
      <c r="G68" s="11"/>
      <c r="H68" s="11"/>
      <c r="I68" s="11"/>
      <c r="J68" s="11"/>
      <c r="K68" s="134"/>
      <c r="L68" s="11"/>
      <c r="M68" s="11"/>
    </row>
    <row r="69" spans="3:13" ht="12.75">
      <c r="C69" s="11"/>
      <c r="F69" s="11"/>
      <c r="G69" s="11"/>
      <c r="H69" s="11"/>
      <c r="I69" s="11"/>
      <c r="J69" s="11"/>
      <c r="K69" s="134"/>
      <c r="L69" s="11"/>
      <c r="M69" s="11"/>
    </row>
  </sheetData>
  <mergeCells count="78">
    <mergeCell ref="K32:K34"/>
    <mergeCell ref="K18:K21"/>
    <mergeCell ref="K38:K42"/>
    <mergeCell ref="K46:K47"/>
    <mergeCell ref="K43:K45"/>
    <mergeCell ref="B48:B49"/>
    <mergeCell ref="B46:B47"/>
    <mergeCell ref="K5:K7"/>
    <mergeCell ref="K8:K10"/>
    <mergeCell ref="K11:K12"/>
    <mergeCell ref="K13:K17"/>
    <mergeCell ref="K22:K25"/>
    <mergeCell ref="K26:K30"/>
    <mergeCell ref="K48:K49"/>
    <mergeCell ref="J5:J7"/>
    <mergeCell ref="J8:J10"/>
    <mergeCell ref="E1:F1"/>
    <mergeCell ref="D1:D2"/>
    <mergeCell ref="J1:J2"/>
    <mergeCell ref="I1:I2"/>
    <mergeCell ref="H1:H2"/>
    <mergeCell ref="G1:G2"/>
    <mergeCell ref="J13:J17"/>
    <mergeCell ref="I13:I17"/>
    <mergeCell ref="C1:C2"/>
    <mergeCell ref="A1:B1"/>
    <mergeCell ref="J11:J12"/>
    <mergeCell ref="I11:I12"/>
    <mergeCell ref="I5:I7"/>
    <mergeCell ref="I8:I10"/>
    <mergeCell ref="I3:I4"/>
    <mergeCell ref="J3:J4"/>
    <mergeCell ref="J22:J25"/>
    <mergeCell ref="I22:I25"/>
    <mergeCell ref="J26:J30"/>
    <mergeCell ref="I26:I30"/>
    <mergeCell ref="I35:I37"/>
    <mergeCell ref="J35:J37"/>
    <mergeCell ref="I32:I33"/>
    <mergeCell ref="J32:J33"/>
    <mergeCell ref="I48:I49"/>
    <mergeCell ref="J48:J49"/>
    <mergeCell ref="I38:I40"/>
    <mergeCell ref="J38:J40"/>
    <mergeCell ref="J43:J45"/>
    <mergeCell ref="I43:I45"/>
    <mergeCell ref="I46:I47"/>
    <mergeCell ref="J46:J47"/>
    <mergeCell ref="B3:B4"/>
    <mergeCell ref="B5:B7"/>
    <mergeCell ref="B8:B10"/>
    <mergeCell ref="B11:B12"/>
    <mergeCell ref="A26:A30"/>
    <mergeCell ref="B13:B17"/>
    <mergeCell ref="B22:B25"/>
    <mergeCell ref="B26:B30"/>
    <mergeCell ref="A8:A10"/>
    <mergeCell ref="A11:A12"/>
    <mergeCell ref="A13:A17"/>
    <mergeCell ref="A22:A25"/>
    <mergeCell ref="A48:A49"/>
    <mergeCell ref="A32:A33"/>
    <mergeCell ref="A35:A37"/>
    <mergeCell ref="A38:A40"/>
    <mergeCell ref="K1:K2"/>
    <mergeCell ref="B43:B45"/>
    <mergeCell ref="A43:A45"/>
    <mergeCell ref="A46:A47"/>
    <mergeCell ref="B38:B40"/>
    <mergeCell ref="B35:B37"/>
    <mergeCell ref="B32:B33"/>
    <mergeCell ref="K35:K37"/>
    <mergeCell ref="A3:A4"/>
    <mergeCell ref="A5:A7"/>
    <mergeCell ref="I18:I20"/>
    <mergeCell ref="J18:J20"/>
    <mergeCell ref="A18:A20"/>
    <mergeCell ref="B18:B20"/>
  </mergeCells>
  <printOptions/>
  <pageMargins left="0.45" right="0.4" top="0.61" bottom="0.47" header="0.37" footer="0.27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J25" sqref="J25"/>
    </sheetView>
  </sheetViews>
  <sheetFormatPr defaultColWidth="9.140625" defaultRowHeight="12.75"/>
  <cols>
    <col min="1" max="1" width="23.28125" style="26" customWidth="1"/>
    <col min="2" max="5" width="12.140625" style="26" customWidth="1"/>
    <col min="6" max="16384" width="9.140625" style="26" customWidth="1"/>
  </cols>
  <sheetData>
    <row r="1" spans="7:8" ht="13.5" thickBot="1">
      <c r="G1" s="26" t="s">
        <v>70</v>
      </c>
      <c r="H1" s="26" t="s">
        <v>71</v>
      </c>
    </row>
    <row r="2" spans="1:8" s="113" customFormat="1" ht="15.75" thickBot="1">
      <c r="A2" s="106" t="s">
        <v>59</v>
      </c>
      <c r="B2" s="107" t="s">
        <v>60</v>
      </c>
      <c r="C2" s="111" t="s">
        <v>69</v>
      </c>
      <c r="D2" s="111" t="s">
        <v>61</v>
      </c>
      <c r="E2" s="112" t="s">
        <v>62</v>
      </c>
      <c r="G2" s="114">
        <v>1.96</v>
      </c>
      <c r="H2" s="114">
        <v>1.48</v>
      </c>
    </row>
    <row r="3" spans="1:5" ht="15">
      <c r="A3" s="34" t="s">
        <v>63</v>
      </c>
      <c r="B3" s="42">
        <v>15</v>
      </c>
      <c r="C3" s="43">
        <f>B3*G2</f>
        <v>29.4</v>
      </c>
      <c r="D3" s="43">
        <f>17*C3</f>
        <v>499.79999999999995</v>
      </c>
      <c r="E3" s="44">
        <f>16*C3</f>
        <v>470.4</v>
      </c>
    </row>
    <row r="4" spans="1:5" ht="15">
      <c r="A4" s="29" t="s">
        <v>66</v>
      </c>
      <c r="B4" s="36">
        <v>10</v>
      </c>
      <c r="C4" s="30">
        <f>B4*G2</f>
        <v>19.6</v>
      </c>
      <c r="D4" s="30">
        <f>18*C4</f>
        <v>352.8</v>
      </c>
      <c r="E4" s="31">
        <f>16*C4</f>
        <v>313.6</v>
      </c>
    </row>
    <row r="5" spans="1:5" ht="15">
      <c r="A5" s="27" t="s">
        <v>64</v>
      </c>
      <c r="B5" s="36">
        <v>80</v>
      </c>
      <c r="C5" s="30">
        <f>B5*G2</f>
        <v>156.8</v>
      </c>
      <c r="D5" s="30">
        <f aca="true" t="shared" si="0" ref="D5:D10">C5</f>
        <v>156.8</v>
      </c>
      <c r="E5" s="31">
        <f aca="true" t="shared" si="1" ref="E5:E10">C5</f>
        <v>156.8</v>
      </c>
    </row>
    <row r="6" spans="1:5" ht="15">
      <c r="A6" s="29" t="s">
        <v>65</v>
      </c>
      <c r="B6" s="36">
        <v>95</v>
      </c>
      <c r="C6" s="30">
        <f>B6*G2</f>
        <v>186.2</v>
      </c>
      <c r="D6" s="30">
        <f t="shared" si="0"/>
        <v>186.2</v>
      </c>
      <c r="E6" s="31">
        <f t="shared" si="1"/>
        <v>186.2</v>
      </c>
    </row>
    <row r="7" spans="1:5" ht="15.75" thickBot="1">
      <c r="A7" s="35" t="s">
        <v>112</v>
      </c>
      <c r="B7" s="36">
        <v>10</v>
      </c>
      <c r="C7" s="30">
        <f>B7*G2</f>
        <v>19.6</v>
      </c>
      <c r="D7" s="32">
        <f t="shared" si="0"/>
        <v>19.6</v>
      </c>
      <c r="E7" s="33">
        <f t="shared" si="1"/>
        <v>19.6</v>
      </c>
    </row>
    <row r="8" spans="1:5" ht="15.75" thickTop="1">
      <c r="A8" s="34" t="s">
        <v>67</v>
      </c>
      <c r="B8" s="37">
        <v>800</v>
      </c>
      <c r="C8" s="38">
        <f>B8</f>
        <v>800</v>
      </c>
      <c r="D8" s="38">
        <f t="shared" si="0"/>
        <v>800</v>
      </c>
      <c r="E8" s="39">
        <v>740</v>
      </c>
    </row>
    <row r="9" spans="1:5" ht="15">
      <c r="A9" s="29" t="s">
        <v>68</v>
      </c>
      <c r="B9" s="41">
        <v>70</v>
      </c>
      <c r="C9" s="32">
        <f>B9</f>
        <v>70</v>
      </c>
      <c r="D9" s="32">
        <f t="shared" si="0"/>
        <v>70</v>
      </c>
      <c r="E9" s="33">
        <f t="shared" si="1"/>
        <v>70</v>
      </c>
    </row>
    <row r="10" spans="1:5" ht="15.75" thickBot="1">
      <c r="A10" s="29" t="s">
        <v>110</v>
      </c>
      <c r="B10" s="36">
        <v>60</v>
      </c>
      <c r="C10" s="30">
        <f>B10*G2</f>
        <v>117.6</v>
      </c>
      <c r="D10" s="32">
        <f t="shared" si="0"/>
        <v>117.6</v>
      </c>
      <c r="E10" s="33">
        <f t="shared" si="1"/>
        <v>117.6</v>
      </c>
    </row>
    <row r="11" spans="1:5" ht="20.25" thickBot="1" thickTop="1">
      <c r="A11" s="40" t="s">
        <v>72</v>
      </c>
      <c r="B11" s="52" t="s">
        <v>74</v>
      </c>
      <c r="C11" s="53" t="s">
        <v>74</v>
      </c>
      <c r="D11" s="54">
        <f>SUM(D3:D10)</f>
        <v>2202.7999999999997</v>
      </c>
      <c r="E11" s="55">
        <f>SUM(E3:E10)</f>
        <v>2074.2</v>
      </c>
    </row>
    <row r="12" spans="1:5" ht="19.5" thickBot="1">
      <c r="A12" s="28" t="s">
        <v>73</v>
      </c>
      <c r="B12" s="48" t="s">
        <v>74</v>
      </c>
      <c r="C12" s="49" t="s">
        <v>74</v>
      </c>
      <c r="D12" s="50">
        <f>(2*SUM(D3:D7))+SUM(D8:D10)</f>
        <v>3417.9999999999995</v>
      </c>
      <c r="E12" s="51">
        <f>(2*SUM(E3:E7))+SUM(E8:E10)</f>
        <v>3220.7999999999997</v>
      </c>
    </row>
    <row r="13" spans="1:5" ht="18.75">
      <c r="A13" s="128" t="s">
        <v>111</v>
      </c>
      <c r="B13" s="129"/>
      <c r="C13" s="129"/>
      <c r="D13" s="130"/>
      <c r="E13" s="129"/>
    </row>
    <row r="15" spans="6:7" ht="12.75">
      <c r="F15" s="26" t="s">
        <v>108</v>
      </c>
      <c r="G15" s="26" t="s">
        <v>107</v>
      </c>
    </row>
    <row r="16" spans="1:7" ht="12.75">
      <c r="A16" s="26" t="s">
        <v>96</v>
      </c>
      <c r="B16" s="26">
        <v>2100</v>
      </c>
      <c r="C16" s="26">
        <v>3.8</v>
      </c>
      <c r="D16" s="26">
        <v>2</v>
      </c>
      <c r="E16" s="26">
        <v>8.5</v>
      </c>
      <c r="F16" s="26">
        <f>E16*(B16/100)*D16</f>
        <v>357</v>
      </c>
      <c r="G16" s="26">
        <f>6*(B16/100)*C16</f>
        <v>478.79999999999995</v>
      </c>
    </row>
    <row r="17" spans="1:7" ht="12.75">
      <c r="A17" s="26" t="s">
        <v>97</v>
      </c>
      <c r="B17" s="26">
        <v>900</v>
      </c>
      <c r="C17" s="26">
        <v>2.2</v>
      </c>
      <c r="D17" s="26">
        <v>1</v>
      </c>
      <c r="E17" s="26">
        <v>8.5</v>
      </c>
      <c r="F17" s="26">
        <f>E17*(B17/100)*D17</f>
        <v>76.5</v>
      </c>
      <c r="G17" s="26">
        <f>6*(B17/100)*C17</f>
        <v>118.80000000000001</v>
      </c>
    </row>
    <row r="18" spans="1:7" ht="12.75">
      <c r="A18" s="26" t="s">
        <v>98</v>
      </c>
      <c r="B18" s="26">
        <v>2400</v>
      </c>
      <c r="C18" s="26">
        <v>1.3</v>
      </c>
      <c r="D18" s="26">
        <v>1.3</v>
      </c>
      <c r="E18" s="26">
        <v>8</v>
      </c>
      <c r="F18" s="26">
        <f>E18*(B18/100)*D18</f>
        <v>249.60000000000002</v>
      </c>
      <c r="G18" s="26">
        <f>6*(B18/100)*C18</f>
        <v>187.20000000000002</v>
      </c>
    </row>
    <row r="19" spans="1:7" ht="12.75">
      <c r="A19" s="26" t="s">
        <v>99</v>
      </c>
      <c r="B19" s="26">
        <v>700</v>
      </c>
      <c r="C19" s="26">
        <v>1</v>
      </c>
      <c r="D19" s="26">
        <v>1</v>
      </c>
      <c r="E19" s="26">
        <v>8</v>
      </c>
      <c r="F19" s="26">
        <f>E19*(B19/100)*D19</f>
        <v>56</v>
      </c>
      <c r="G19" s="26">
        <f>6*(B19/100)*C19</f>
        <v>42</v>
      </c>
    </row>
    <row r="20" spans="2:7" ht="12.75">
      <c r="B20" s="105">
        <f>SUM(B16:B19)</f>
        <v>6100</v>
      </c>
      <c r="F20" s="105">
        <f>SUM(F16:F19)</f>
        <v>739.1</v>
      </c>
      <c r="G20" s="105">
        <f>SUM(G16:G19)</f>
        <v>826.8</v>
      </c>
    </row>
    <row r="23" ht="15">
      <c r="A23" s="192" t="s">
        <v>176</v>
      </c>
    </row>
    <row r="24" ht="12.75">
      <c r="A24" s="122" t="s">
        <v>168</v>
      </c>
    </row>
    <row r="25" spans="1:5" ht="12.75">
      <c r="A25" s="108" t="s">
        <v>102</v>
      </c>
      <c r="B25" s="116">
        <v>29</v>
      </c>
      <c r="C25" s="116" t="s">
        <v>100</v>
      </c>
      <c r="D25" s="116" t="s">
        <v>109</v>
      </c>
      <c r="E25" s="116" t="s">
        <v>104</v>
      </c>
    </row>
    <row r="26" spans="1:5" ht="12.75">
      <c r="A26" s="109"/>
      <c r="B26" s="117">
        <v>10</v>
      </c>
      <c r="C26" s="117" t="s">
        <v>100</v>
      </c>
      <c r="D26" s="117" t="s">
        <v>169</v>
      </c>
      <c r="E26" s="117"/>
    </row>
    <row r="27" spans="1:5" ht="12.75">
      <c r="A27" s="109"/>
      <c r="B27" s="117">
        <v>1</v>
      </c>
      <c r="C27" s="117" t="s">
        <v>100</v>
      </c>
      <c r="D27" s="117" t="s">
        <v>106</v>
      </c>
      <c r="E27" s="117" t="s">
        <v>105</v>
      </c>
    </row>
    <row r="28" spans="1:5" ht="12.75">
      <c r="A28" s="109"/>
      <c r="B28" s="185">
        <v>1</v>
      </c>
      <c r="C28" s="185" t="s">
        <v>100</v>
      </c>
      <c r="D28" s="185" t="s">
        <v>170</v>
      </c>
      <c r="E28" s="117" t="s">
        <v>105</v>
      </c>
    </row>
    <row r="29" spans="1:6" ht="12.75">
      <c r="A29" s="110"/>
      <c r="B29" s="121">
        <v>62</v>
      </c>
      <c r="C29" s="121" t="s">
        <v>100</v>
      </c>
      <c r="D29" s="121" t="s">
        <v>171</v>
      </c>
      <c r="E29" s="121" t="s">
        <v>104</v>
      </c>
      <c r="F29" s="186" t="s">
        <v>177</v>
      </c>
    </row>
    <row r="30" spans="1:5" ht="12.75">
      <c r="A30" s="108" t="s">
        <v>101</v>
      </c>
      <c r="B30" s="187">
        <v>1</v>
      </c>
      <c r="C30" s="187" t="s">
        <v>100</v>
      </c>
      <c r="D30" s="187" t="s">
        <v>106</v>
      </c>
      <c r="E30" s="187" t="s">
        <v>105</v>
      </c>
    </row>
    <row r="31" spans="1:5" ht="12.75">
      <c r="A31" s="109"/>
      <c r="B31" s="189">
        <v>4</v>
      </c>
      <c r="C31" s="189" t="s">
        <v>100</v>
      </c>
      <c r="D31" s="189" t="s">
        <v>174</v>
      </c>
      <c r="E31" s="189" t="s">
        <v>104</v>
      </c>
    </row>
    <row r="32" spans="1:5" ht="12.75">
      <c r="A32" s="110"/>
      <c r="B32" s="188">
        <v>500</v>
      </c>
      <c r="C32" s="188" t="s">
        <v>172</v>
      </c>
      <c r="D32" s="188" t="s">
        <v>173</v>
      </c>
      <c r="E32" s="188" t="s">
        <v>105</v>
      </c>
    </row>
    <row r="33" ht="12.75">
      <c r="A33" s="115"/>
    </row>
    <row r="34" ht="12.75">
      <c r="A34" s="122" t="s">
        <v>103</v>
      </c>
    </row>
    <row r="35" spans="1:5" ht="12.75">
      <c r="A35" s="108" t="s">
        <v>102</v>
      </c>
      <c r="B35" s="116">
        <v>18</v>
      </c>
      <c r="C35" s="116" t="s">
        <v>10</v>
      </c>
      <c r="D35" s="116" t="s">
        <v>109</v>
      </c>
      <c r="E35" s="116" t="s">
        <v>104</v>
      </c>
    </row>
    <row r="36" spans="1:6" ht="12.75">
      <c r="A36" s="110"/>
      <c r="B36" s="188">
        <v>20</v>
      </c>
      <c r="C36" s="188" t="s">
        <v>10</v>
      </c>
      <c r="D36" s="188" t="s">
        <v>175</v>
      </c>
      <c r="E36" s="188" t="s">
        <v>104</v>
      </c>
      <c r="F36" s="190"/>
    </row>
    <row r="37" spans="1:5" ht="12.75">
      <c r="A37" s="108" t="s">
        <v>101</v>
      </c>
      <c r="B37" s="116">
        <v>0</v>
      </c>
      <c r="C37" s="116" t="s">
        <v>10</v>
      </c>
      <c r="D37" s="116" t="s">
        <v>106</v>
      </c>
      <c r="E37" s="116" t="s">
        <v>105</v>
      </c>
    </row>
    <row r="38" spans="1:5" ht="12.75">
      <c r="A38" s="110"/>
      <c r="B38" s="118">
        <v>0</v>
      </c>
      <c r="C38" s="118" t="s">
        <v>10</v>
      </c>
      <c r="D38" s="118" t="s">
        <v>106</v>
      </c>
      <c r="E38" s="118" t="s">
        <v>104</v>
      </c>
    </row>
    <row r="40" ht="12.75">
      <c r="A40" s="122" t="s">
        <v>167</v>
      </c>
    </row>
    <row r="41" spans="1:5" ht="12.75">
      <c r="A41" s="108" t="s">
        <v>102</v>
      </c>
      <c r="B41" s="116">
        <v>1</v>
      </c>
      <c r="C41" s="116" t="s">
        <v>100</v>
      </c>
      <c r="D41" s="116" t="s">
        <v>106</v>
      </c>
      <c r="E41" s="116" t="s">
        <v>105</v>
      </c>
    </row>
    <row r="42" spans="1:5" ht="12.75">
      <c r="A42" s="110"/>
      <c r="B42" s="191">
        <v>1</v>
      </c>
      <c r="C42" s="191" t="s">
        <v>100</v>
      </c>
      <c r="D42" s="191" t="s">
        <v>170</v>
      </c>
      <c r="E42" s="188" t="s">
        <v>105</v>
      </c>
    </row>
    <row r="43" spans="1:5" ht="12.75">
      <c r="A43" s="119" t="s">
        <v>101</v>
      </c>
      <c r="B43" s="120">
        <v>2</v>
      </c>
      <c r="C43" s="120" t="s">
        <v>100</v>
      </c>
      <c r="D43" s="120" t="s">
        <v>170</v>
      </c>
      <c r="E43" s="120" t="s">
        <v>105</v>
      </c>
    </row>
  </sheetData>
  <mergeCells count="6">
    <mergeCell ref="A41:A42"/>
    <mergeCell ref="A30:A32"/>
    <mergeCell ref="A13:E13"/>
    <mergeCell ref="A25:A29"/>
    <mergeCell ref="A37:A38"/>
    <mergeCell ref="A35:A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D44" sqref="D44"/>
    </sheetView>
  </sheetViews>
  <sheetFormatPr defaultColWidth="9.140625" defaultRowHeight="12.75"/>
  <cols>
    <col min="1" max="1" width="12.00390625" style="0" bestFit="1" customWidth="1"/>
    <col min="2" max="2" width="18.421875" style="0" bestFit="1" customWidth="1"/>
    <col min="3" max="3" width="7.7109375" style="0" customWidth="1"/>
    <col min="4" max="4" width="11.421875" style="0" bestFit="1" customWidth="1"/>
    <col min="6" max="6" width="13.140625" style="0" customWidth="1"/>
    <col min="10" max="10" width="10.421875" style="0" customWidth="1"/>
  </cols>
  <sheetData>
    <row r="1" spans="1:10" s="15" customFormat="1" ht="25.5">
      <c r="A1" s="15" t="s">
        <v>17</v>
      </c>
      <c r="B1" s="15" t="s">
        <v>18</v>
      </c>
      <c r="C1" s="15" t="s">
        <v>19</v>
      </c>
      <c r="D1" s="15" t="s">
        <v>20</v>
      </c>
      <c r="E1" s="15" t="s">
        <v>21</v>
      </c>
      <c r="F1" s="15" t="s">
        <v>22</v>
      </c>
      <c r="J1" s="15" t="s">
        <v>23</v>
      </c>
    </row>
    <row r="2" spans="1:5" ht="12.75">
      <c r="A2" s="16"/>
      <c r="B2" s="24" t="s">
        <v>166</v>
      </c>
      <c r="D2" s="17">
        <v>1305</v>
      </c>
      <c r="E2" s="24" t="s">
        <v>139</v>
      </c>
    </row>
    <row r="3" spans="1:6" ht="12.75">
      <c r="A3" s="16">
        <v>40298</v>
      </c>
      <c r="B3" s="24" t="s">
        <v>140</v>
      </c>
      <c r="D3" s="17">
        <v>400</v>
      </c>
      <c r="E3" s="24" t="s">
        <v>139</v>
      </c>
      <c r="F3" s="17"/>
    </row>
    <row r="4" spans="1:6" ht="12.75">
      <c r="A4" s="174" t="s">
        <v>146</v>
      </c>
      <c r="B4" s="24" t="s">
        <v>147</v>
      </c>
      <c r="D4" s="17">
        <v>54</v>
      </c>
      <c r="E4" s="24" t="s">
        <v>139</v>
      </c>
      <c r="F4" s="17"/>
    </row>
    <row r="5" spans="1:6" ht="12.75">
      <c r="A5" s="174"/>
      <c r="B5" s="24" t="s">
        <v>147</v>
      </c>
      <c r="D5" s="17">
        <v>40</v>
      </c>
      <c r="E5" s="24" t="s">
        <v>139</v>
      </c>
      <c r="F5" s="17"/>
    </row>
    <row r="6" spans="1:6" ht="12.75">
      <c r="A6" s="174"/>
      <c r="B6" s="24" t="s">
        <v>147</v>
      </c>
      <c r="D6" s="17">
        <v>70</v>
      </c>
      <c r="E6" s="24" t="s">
        <v>139</v>
      </c>
      <c r="F6" s="17"/>
    </row>
    <row r="7" spans="1:6" ht="12.75">
      <c r="A7" s="174"/>
      <c r="B7" s="24" t="s">
        <v>141</v>
      </c>
      <c r="D7" s="17">
        <v>340</v>
      </c>
      <c r="E7" s="24" t="s">
        <v>139</v>
      </c>
      <c r="F7" s="17"/>
    </row>
    <row r="8" spans="1:6" ht="12.75">
      <c r="A8" s="174"/>
      <c r="B8" s="24" t="s">
        <v>142</v>
      </c>
      <c r="D8" s="17">
        <v>179</v>
      </c>
      <c r="E8" s="24" t="s">
        <v>139</v>
      </c>
      <c r="F8" s="17"/>
    </row>
    <row r="9" spans="1:6" ht="12.75">
      <c r="A9" s="174"/>
      <c r="B9" s="24" t="s">
        <v>143</v>
      </c>
      <c r="D9" s="17">
        <v>450</v>
      </c>
      <c r="E9" s="24" t="s">
        <v>139</v>
      </c>
      <c r="F9" s="17"/>
    </row>
    <row r="10" spans="1:6" ht="12.75">
      <c r="A10" s="174"/>
      <c r="B10" s="24" t="s">
        <v>144</v>
      </c>
      <c r="D10" s="17">
        <v>450</v>
      </c>
      <c r="E10" s="24" t="s">
        <v>139</v>
      </c>
      <c r="F10" s="17"/>
    </row>
    <row r="11" spans="1:6" ht="12.75">
      <c r="A11" s="174"/>
      <c r="B11" s="24" t="s">
        <v>145</v>
      </c>
      <c r="D11" s="172">
        <v>270</v>
      </c>
      <c r="E11" s="24" t="s">
        <v>139</v>
      </c>
      <c r="F11" s="17"/>
    </row>
    <row r="12" spans="1:6" ht="12.75">
      <c r="A12" s="174"/>
      <c r="B12" s="24" t="s">
        <v>147</v>
      </c>
      <c r="D12" s="17">
        <v>72</v>
      </c>
      <c r="E12" s="24" t="s">
        <v>139</v>
      </c>
      <c r="F12" s="17"/>
    </row>
    <row r="13" spans="1:6" ht="12.75">
      <c r="A13" s="174"/>
      <c r="B13" s="24" t="s">
        <v>147</v>
      </c>
      <c r="D13" s="17">
        <v>70</v>
      </c>
      <c r="E13" s="24" t="s">
        <v>139</v>
      </c>
      <c r="F13" s="17"/>
    </row>
    <row r="14" spans="1:6" ht="12.75">
      <c r="A14" s="174"/>
      <c r="B14" s="24" t="s">
        <v>147</v>
      </c>
      <c r="D14" s="17">
        <v>33</v>
      </c>
      <c r="E14" s="24" t="s">
        <v>139</v>
      </c>
      <c r="F14" s="17"/>
    </row>
    <row r="15" spans="1:6" ht="12.75">
      <c r="A15" s="174"/>
      <c r="B15" s="24" t="s">
        <v>147</v>
      </c>
      <c r="D15" s="17">
        <v>40</v>
      </c>
      <c r="E15" s="24" t="s">
        <v>139</v>
      </c>
      <c r="F15" s="17"/>
    </row>
    <row r="16" spans="1:6" ht="12.75">
      <c r="A16" s="174"/>
      <c r="B16" s="24" t="s">
        <v>147</v>
      </c>
      <c r="D16" s="17">
        <v>40</v>
      </c>
      <c r="E16" s="24" t="s">
        <v>139</v>
      </c>
      <c r="F16" s="17"/>
    </row>
    <row r="17" spans="1:6" ht="12.75">
      <c r="A17" s="174"/>
      <c r="B17" s="24" t="s">
        <v>147</v>
      </c>
      <c r="D17" s="17">
        <v>64</v>
      </c>
      <c r="E17" s="24" t="s">
        <v>139</v>
      </c>
      <c r="F17" s="17"/>
    </row>
    <row r="18" spans="1:6" ht="12.75">
      <c r="A18" s="174"/>
      <c r="B18" s="24" t="s">
        <v>147</v>
      </c>
      <c r="D18" s="17">
        <v>34</v>
      </c>
      <c r="E18" s="24" t="s">
        <v>139</v>
      </c>
      <c r="F18" s="17"/>
    </row>
    <row r="19" spans="1:6" ht="12.75">
      <c r="A19" s="174"/>
      <c r="B19" s="24" t="s">
        <v>147</v>
      </c>
      <c r="D19" s="17">
        <v>34</v>
      </c>
      <c r="E19" s="24" t="s">
        <v>139</v>
      </c>
      <c r="F19" s="17"/>
    </row>
    <row r="20" spans="1:6" ht="12.75">
      <c r="A20" s="174"/>
      <c r="B20" s="24" t="s">
        <v>147</v>
      </c>
      <c r="D20" s="17">
        <v>60</v>
      </c>
      <c r="E20" s="24" t="s">
        <v>139</v>
      </c>
      <c r="F20" s="17"/>
    </row>
    <row r="21" spans="1:6" ht="13.5" customHeight="1">
      <c r="A21" s="174"/>
      <c r="B21" s="24" t="s">
        <v>147</v>
      </c>
      <c r="D21" s="17">
        <v>32</v>
      </c>
      <c r="E21" s="24" t="s">
        <v>139</v>
      </c>
      <c r="F21" s="17"/>
    </row>
    <row r="22" spans="1:6" ht="25.5">
      <c r="A22" s="16"/>
      <c r="B22" s="184" t="s">
        <v>164</v>
      </c>
      <c r="D22" s="17">
        <v>280</v>
      </c>
      <c r="F22" s="17"/>
    </row>
    <row r="23" spans="1:6" ht="25.5">
      <c r="A23" s="16"/>
      <c r="B23" s="184" t="s">
        <v>163</v>
      </c>
      <c r="D23" s="17">
        <v>130</v>
      </c>
      <c r="F23" s="17"/>
    </row>
    <row r="24" spans="1:6" ht="12.75">
      <c r="A24" s="16"/>
      <c r="B24" s="184" t="s">
        <v>162</v>
      </c>
      <c r="D24" s="17">
        <v>56</v>
      </c>
      <c r="F24" s="17"/>
    </row>
    <row r="25" spans="1:6" ht="25.5">
      <c r="A25" s="16"/>
      <c r="B25" s="184" t="s">
        <v>165</v>
      </c>
      <c r="D25" s="17">
        <v>93</v>
      </c>
      <c r="F25" s="17"/>
    </row>
    <row r="26" spans="1:6" ht="13.5" customHeight="1">
      <c r="A26" s="16"/>
      <c r="D26" s="17"/>
      <c r="F26" s="17"/>
    </row>
    <row r="27" spans="1:6" ht="12.75">
      <c r="A27" s="16"/>
      <c r="D27" s="17"/>
      <c r="F27" s="17"/>
    </row>
    <row r="28" spans="1:6" ht="18">
      <c r="A28" s="16"/>
      <c r="C28" s="18" t="s">
        <v>24</v>
      </c>
      <c r="D28" s="173">
        <f>SUM(D2:D21)-D11</f>
        <v>3767</v>
      </c>
      <c r="E28" s="19" t="s">
        <v>138</v>
      </c>
      <c r="F28" s="17"/>
    </row>
    <row r="29" spans="4:7" ht="18">
      <c r="D29" s="17"/>
      <c r="E29" s="18" t="s">
        <v>24</v>
      </c>
      <c r="F29" s="175">
        <f>SUM(F2:F16)</f>
        <v>0</v>
      </c>
      <c r="G29" s="19" t="s">
        <v>10</v>
      </c>
    </row>
    <row r="30" ht="12.75">
      <c r="D30" s="17"/>
    </row>
    <row r="31" ht="12.75">
      <c r="D31" s="17"/>
    </row>
    <row r="32" ht="12.75">
      <c r="D32" s="17"/>
    </row>
    <row r="33" ht="12.75">
      <c r="D33" s="17"/>
    </row>
    <row r="34" spans="1:4" ht="12.75">
      <c r="A34" s="24"/>
      <c r="D34" s="17"/>
    </row>
    <row r="35" spans="1:4" ht="12.75">
      <c r="A35" s="24"/>
      <c r="D35" s="17"/>
    </row>
    <row r="36" ht="12.75">
      <c r="D36" s="17"/>
    </row>
    <row r="37" ht="12.75">
      <c r="D37" s="17"/>
    </row>
    <row r="38" ht="12.75">
      <c r="D38" s="17"/>
    </row>
    <row r="39" ht="12.75">
      <c r="D39" s="17"/>
    </row>
    <row r="40" ht="12.75">
      <c r="D40" s="17"/>
    </row>
    <row r="41" ht="12.75">
      <c r="D41" s="17"/>
    </row>
    <row r="42" ht="12.75">
      <c r="D42" s="17"/>
    </row>
    <row r="43" ht="12.75">
      <c r="D43" s="17"/>
    </row>
    <row r="44" ht="12.75">
      <c r="D44" s="17"/>
    </row>
    <row r="45" ht="12.75">
      <c r="D45" s="17"/>
    </row>
    <row r="46" ht="12.75">
      <c r="D46" s="17"/>
    </row>
    <row r="47" ht="12.75">
      <c r="D47" s="17"/>
    </row>
    <row r="48" ht="12.75">
      <c r="D48" s="17"/>
    </row>
    <row r="49" ht="12.75">
      <c r="D49" s="17"/>
    </row>
    <row r="50" ht="12.75">
      <c r="D50" s="17"/>
    </row>
    <row r="51" ht="12.75">
      <c r="D51" s="17"/>
    </row>
    <row r="52" ht="12.75">
      <c r="D52" s="17"/>
    </row>
    <row r="53" ht="12.75">
      <c r="D53" s="17"/>
    </row>
    <row r="54" ht="12.75">
      <c r="D54" s="17"/>
    </row>
    <row r="55" ht="12.75">
      <c r="D55" s="17"/>
    </row>
    <row r="56" ht="12.75">
      <c r="D56" s="17"/>
    </row>
  </sheetData>
  <mergeCells count="1">
    <mergeCell ref="A4:A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I27" sqref="I27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3" width="6.57421875" style="0" customWidth="1"/>
  </cols>
  <sheetData>
    <row r="1" spans="1:3" s="1" customFormat="1" ht="12.75">
      <c r="A1" s="2" t="s">
        <v>11</v>
      </c>
      <c r="B1" s="2" t="s">
        <v>12</v>
      </c>
      <c r="C1" s="2" t="s">
        <v>4</v>
      </c>
    </row>
    <row r="2" spans="1:3" ht="12.75">
      <c r="A2" s="11">
        <v>58107</v>
      </c>
      <c r="B2" s="24" t="s">
        <v>114</v>
      </c>
      <c r="C2" s="24" t="s">
        <v>74</v>
      </c>
    </row>
    <row r="3" spans="1:3" ht="12.75">
      <c r="A3" s="11"/>
      <c r="B3" s="24" t="s">
        <v>115</v>
      </c>
      <c r="C3">
        <v>7</v>
      </c>
    </row>
    <row r="4" spans="1:3" ht="12.75">
      <c r="A4" s="11">
        <v>58480</v>
      </c>
      <c r="B4" s="24" t="s">
        <v>116</v>
      </c>
      <c r="C4">
        <v>24</v>
      </c>
    </row>
    <row r="5" spans="1:3" ht="12.75">
      <c r="A5" s="11">
        <v>58692</v>
      </c>
      <c r="B5" s="24" t="s">
        <v>117</v>
      </c>
      <c r="C5">
        <v>14</v>
      </c>
    </row>
    <row r="6" spans="1:3" ht="12.75">
      <c r="A6" s="11">
        <v>58795</v>
      </c>
      <c r="B6" s="24" t="s">
        <v>118</v>
      </c>
      <c r="C6">
        <v>5</v>
      </c>
    </row>
    <row r="7" spans="1:3" ht="12.75">
      <c r="A7" s="11">
        <v>54048</v>
      </c>
      <c r="B7" s="24" t="s">
        <v>119</v>
      </c>
      <c r="C7">
        <v>15</v>
      </c>
    </row>
    <row r="8" spans="1:3" ht="12.75">
      <c r="A8" s="11">
        <v>59284</v>
      </c>
      <c r="B8" s="24" t="s">
        <v>120</v>
      </c>
      <c r="C8">
        <v>14</v>
      </c>
    </row>
    <row r="9" spans="1:3" ht="12.75">
      <c r="A9" s="11">
        <v>59611</v>
      </c>
      <c r="B9" s="24" t="s">
        <v>121</v>
      </c>
      <c r="C9">
        <v>18</v>
      </c>
    </row>
    <row r="10" spans="1:3" ht="12.75">
      <c r="A10" s="11">
        <v>59963</v>
      </c>
      <c r="B10" s="24" t="s">
        <v>122</v>
      </c>
      <c r="C10">
        <v>23</v>
      </c>
    </row>
    <row r="11" spans="1:3" ht="12.75">
      <c r="A11" s="11">
        <v>60174</v>
      </c>
      <c r="B11" s="24" t="s">
        <v>123</v>
      </c>
      <c r="C11">
        <v>13.7</v>
      </c>
    </row>
    <row r="12" spans="1:3" ht="12.75">
      <c r="A12" s="11">
        <v>60408</v>
      </c>
      <c r="B12" s="24" t="s">
        <v>124</v>
      </c>
      <c r="C12">
        <v>18</v>
      </c>
    </row>
    <row r="13" spans="1:3" ht="12.75">
      <c r="A13" s="11">
        <v>60773</v>
      </c>
      <c r="B13" s="24" t="s">
        <v>137</v>
      </c>
      <c r="C13">
        <v>20</v>
      </c>
    </row>
    <row r="14" spans="1:3" ht="12.75">
      <c r="A14" s="11">
        <v>60901</v>
      </c>
      <c r="B14" s="24" t="s">
        <v>136</v>
      </c>
      <c r="C14">
        <v>7</v>
      </c>
    </row>
    <row r="15" spans="1:3" ht="12.75">
      <c r="A15" s="11">
        <v>61172</v>
      </c>
      <c r="B15" s="24" t="s">
        <v>135</v>
      </c>
      <c r="C15">
        <v>15.5</v>
      </c>
    </row>
    <row r="16" spans="1:3" ht="12.75">
      <c r="A16" s="11">
        <v>61502</v>
      </c>
      <c r="B16" s="24" t="s">
        <v>134</v>
      </c>
      <c r="C16">
        <v>19</v>
      </c>
    </row>
    <row r="17" spans="1:3" ht="12.75">
      <c r="A17" s="11">
        <v>61792</v>
      </c>
      <c r="B17" s="24" t="s">
        <v>133</v>
      </c>
      <c r="C17">
        <v>19</v>
      </c>
    </row>
    <row r="18" spans="1:3" ht="12.75">
      <c r="A18" s="11">
        <v>62088</v>
      </c>
      <c r="B18" s="24" t="s">
        <v>125</v>
      </c>
      <c r="C18">
        <v>18</v>
      </c>
    </row>
    <row r="19" spans="1:3" ht="12.75">
      <c r="A19" s="11">
        <v>62344</v>
      </c>
      <c r="B19" s="24"/>
      <c r="C19">
        <v>17</v>
      </c>
    </row>
    <row r="20" spans="1:3" ht="12.75">
      <c r="A20" s="11">
        <v>62597</v>
      </c>
      <c r="B20" s="24" t="s">
        <v>126</v>
      </c>
      <c r="C20">
        <v>16</v>
      </c>
    </row>
    <row r="21" spans="1:3" ht="12.75">
      <c r="A21" s="11">
        <v>62870</v>
      </c>
      <c r="B21" s="24" t="s">
        <v>127</v>
      </c>
      <c r="C21">
        <v>19</v>
      </c>
    </row>
    <row r="22" spans="1:3" ht="12.75">
      <c r="A22" s="11">
        <v>63143</v>
      </c>
      <c r="B22" s="24" t="s">
        <v>128</v>
      </c>
      <c r="C22">
        <v>17</v>
      </c>
    </row>
    <row r="23" spans="1:3" ht="12.75">
      <c r="A23" s="11">
        <v>63311</v>
      </c>
      <c r="B23" s="24" t="s">
        <v>129</v>
      </c>
      <c r="C23">
        <v>11</v>
      </c>
    </row>
    <row r="24" spans="1:3" ht="12.75">
      <c r="A24" s="11">
        <v>63611</v>
      </c>
      <c r="B24" s="24" t="s">
        <v>120</v>
      </c>
      <c r="C24">
        <v>11</v>
      </c>
    </row>
    <row r="25" spans="1:3" ht="12.75">
      <c r="A25" s="11"/>
      <c r="B25" s="24" t="s">
        <v>130</v>
      </c>
      <c r="C25">
        <v>9</v>
      </c>
    </row>
    <row r="26" spans="1:3" ht="12.75">
      <c r="A26" s="11">
        <v>63957</v>
      </c>
      <c r="B26" s="24" t="s">
        <v>131</v>
      </c>
      <c r="C26">
        <v>15</v>
      </c>
    </row>
    <row r="27" spans="1:3" ht="12.75">
      <c r="A27" s="11">
        <v>64250</v>
      </c>
      <c r="B27" s="24" t="s">
        <v>132</v>
      </c>
      <c r="C27">
        <v>19</v>
      </c>
    </row>
    <row r="28" spans="1:3" ht="12.75">
      <c r="A28" s="11">
        <v>64350</v>
      </c>
      <c r="B28" s="24" t="s">
        <v>114</v>
      </c>
      <c r="C28">
        <v>6</v>
      </c>
    </row>
    <row r="30" spans="2:4" ht="15.75">
      <c r="B30" s="12" t="s">
        <v>14</v>
      </c>
      <c r="C30" s="13">
        <f>A28-A2</f>
        <v>6243</v>
      </c>
      <c r="D30" s="13" t="s">
        <v>3</v>
      </c>
    </row>
    <row r="31" spans="2:4" ht="15.75">
      <c r="B31" s="12" t="s">
        <v>15</v>
      </c>
      <c r="C31" s="13">
        <f>SUM(C2:C28)</f>
        <v>390.2</v>
      </c>
      <c r="D31" s="13" t="s">
        <v>5</v>
      </c>
    </row>
    <row r="32" spans="2:4" ht="15.75">
      <c r="B32" s="12" t="s">
        <v>16</v>
      </c>
      <c r="C32" s="14">
        <f>C31/C30*100</f>
        <v>6.250200224251161</v>
      </c>
      <c r="D32" s="13" t="s">
        <v>7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8"/>
  <sheetViews>
    <sheetView workbookViewId="0" topLeftCell="A1">
      <selection activeCell="D12" sqref="D12"/>
    </sheetView>
  </sheetViews>
  <sheetFormatPr defaultColWidth="9.140625" defaultRowHeight="12.75"/>
  <cols>
    <col min="2" max="2" width="16.421875" style="1" customWidth="1"/>
  </cols>
  <sheetData>
    <row r="2" spans="3:4" s="2" customFormat="1" ht="12.75">
      <c r="C2" s="176" t="s">
        <v>0</v>
      </c>
      <c r="D2" s="3" t="s">
        <v>1</v>
      </c>
    </row>
    <row r="3" spans="2:5" ht="12.75">
      <c r="B3" s="4" t="s">
        <v>2</v>
      </c>
      <c r="C3" s="177">
        <v>6083</v>
      </c>
      <c r="D3" s="5">
        <v>6243</v>
      </c>
      <c r="E3" s="4" t="s">
        <v>3</v>
      </c>
    </row>
    <row r="4" spans="2:5" ht="12.75">
      <c r="B4" s="180" t="s">
        <v>4</v>
      </c>
      <c r="C4" s="180">
        <v>365</v>
      </c>
      <c r="D4" s="7">
        <v>390</v>
      </c>
      <c r="E4" s="180" t="s">
        <v>5</v>
      </c>
    </row>
    <row r="5" spans="2:5" ht="12.75">
      <c r="B5" s="6" t="s">
        <v>6</v>
      </c>
      <c r="C5" s="178">
        <v>6</v>
      </c>
      <c r="D5" s="8">
        <v>6.25</v>
      </c>
      <c r="E5" s="6" t="s">
        <v>7</v>
      </c>
    </row>
    <row r="6" spans="2:5" ht="12.75">
      <c r="B6" s="180" t="s">
        <v>8</v>
      </c>
      <c r="C6" s="180">
        <v>18</v>
      </c>
      <c r="D6" s="7">
        <v>17</v>
      </c>
      <c r="E6" s="180" t="s">
        <v>8</v>
      </c>
    </row>
    <row r="7" spans="2:5" ht="12.75">
      <c r="B7" s="9" t="s">
        <v>9</v>
      </c>
      <c r="C7" s="179">
        <v>3500</v>
      </c>
      <c r="D7" s="10">
        <v>3767</v>
      </c>
      <c r="E7" s="9" t="s">
        <v>139</v>
      </c>
    </row>
    <row r="8" ht="12.75">
      <c r="E8" s="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</cp:lastModifiedBy>
  <cp:lastPrinted>2010-04-21T06:50:51Z</cp:lastPrinted>
  <dcterms:created xsi:type="dcterms:W3CDTF">2011-01-02T16:43:57Z</dcterms:created>
  <dcterms:modified xsi:type="dcterms:W3CDTF">2011-01-02T16:45:47Z</dcterms:modified>
  <cp:category/>
  <cp:version/>
  <cp:contentType/>
  <cp:contentStatus/>
</cp:coreProperties>
</file>